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activeTab="1"/>
  </bookViews>
  <sheets>
    <sheet name="Sheet1" sheetId="1" r:id="rId1"/>
    <sheet name="Sheet2" sheetId="2"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9" i="2"/>
  <c r="J10" i="2"/>
  <c r="J11" i="2"/>
  <c r="J12" i="2"/>
  <c r="J13" i="2"/>
  <c r="J14" i="2"/>
  <c r="J16" i="2"/>
  <c r="J18" i="2"/>
  <c r="J19" i="2"/>
  <c r="J20" i="2"/>
  <c r="J22" i="2"/>
  <c r="J23" i="2"/>
  <c r="J24" i="2"/>
  <c r="J25" i="2"/>
  <c r="J26" i="2"/>
  <c r="J27" i="2"/>
  <c r="J28" i="2"/>
  <c r="J29" i="2"/>
  <c r="J31" i="2"/>
  <c r="J32" i="2"/>
  <c r="J33" i="2"/>
  <c r="J34" i="2"/>
  <c r="J35" i="2"/>
  <c r="J37" i="2"/>
  <c r="J38" i="2"/>
  <c r="J39" i="2"/>
  <c r="J40" i="2"/>
  <c r="J41" i="2"/>
  <c r="J42" i="2"/>
  <c r="J44" i="2"/>
  <c r="J46" i="2"/>
  <c r="J47" i="2"/>
  <c r="J48" i="2"/>
  <c r="J49" i="2"/>
  <c r="J50" i="2"/>
  <c r="J52" i="2"/>
  <c r="J53" i="2"/>
  <c r="J54" i="2"/>
  <c r="J56" i="2"/>
  <c r="J58" i="2"/>
  <c r="J59" i="2"/>
  <c r="J60" i="2"/>
  <c r="J61" i="2"/>
  <c r="J63" i="2"/>
  <c r="J64" i="2"/>
  <c r="J65" i="2"/>
  <c r="J66" i="2"/>
  <c r="J67" i="2"/>
  <c r="J68" i="2"/>
  <c r="J69" i="2"/>
  <c r="J70" i="2"/>
  <c r="J71" i="2"/>
  <c r="J73" i="2"/>
  <c r="J74" i="2"/>
  <c r="J75" i="2"/>
  <c r="J76" i="2"/>
  <c r="J77" i="2"/>
  <c r="J79" i="2"/>
  <c r="J80" i="2"/>
  <c r="J82" i="2"/>
  <c r="J84" i="2"/>
  <c r="J85" i="2"/>
  <c r="J86" i="2"/>
  <c r="J87" i="2"/>
  <c r="J88" i="2"/>
  <c r="J90" i="2"/>
  <c r="J91" i="2"/>
  <c r="J92" i="2"/>
  <c r="J94" i="2"/>
  <c r="J5" i="2"/>
  <c r="F94" i="2"/>
  <c r="F92" i="2"/>
  <c r="F91" i="2"/>
  <c r="F90" i="2"/>
  <c r="F88" i="2"/>
  <c r="F87" i="2"/>
  <c r="F86" i="2"/>
  <c r="F85" i="2"/>
  <c r="F84" i="2"/>
  <c r="F82" i="2"/>
  <c r="F80" i="2"/>
  <c r="F79" i="2"/>
  <c r="C77" i="2"/>
  <c r="F77" i="2" s="1"/>
  <c r="C76" i="2"/>
  <c r="F76" i="2" s="1"/>
  <c r="C75" i="2"/>
  <c r="F75" i="2" s="1"/>
  <c r="C74" i="2"/>
  <c r="F74" i="2" s="1"/>
  <c r="C73" i="2"/>
  <c r="F73" i="2" s="1"/>
  <c r="F71" i="2"/>
  <c r="F70" i="2"/>
  <c r="F69" i="2"/>
  <c r="F68" i="2"/>
  <c r="F67" i="2"/>
  <c r="F66" i="2"/>
  <c r="F65" i="2"/>
  <c r="F64" i="2"/>
  <c r="F63" i="2"/>
  <c r="F61" i="2"/>
  <c r="F60" i="2"/>
  <c r="F59" i="2"/>
  <c r="F58" i="2"/>
  <c r="F56" i="2"/>
  <c r="F54" i="2"/>
  <c r="F53" i="2"/>
  <c r="F52" i="2"/>
  <c r="F51" i="2"/>
  <c r="F50" i="2"/>
  <c r="F49" i="2"/>
  <c r="F48" i="2"/>
  <c r="F47" i="2"/>
  <c r="F46" i="2"/>
  <c r="F44" i="2"/>
  <c r="F42" i="2"/>
  <c r="F41" i="2"/>
  <c r="F40" i="2"/>
  <c r="F39" i="2"/>
  <c r="F38" i="2"/>
  <c r="F37" i="2"/>
  <c r="F35" i="2"/>
  <c r="F34" i="2"/>
  <c r="F33" i="2"/>
  <c r="F32" i="2"/>
  <c r="F31" i="2"/>
  <c r="F29" i="2"/>
  <c r="F28" i="2"/>
  <c r="F27" i="2"/>
  <c r="F26" i="2"/>
  <c r="F25" i="2"/>
  <c r="F24" i="2"/>
  <c r="F23" i="2"/>
  <c r="F22" i="2"/>
  <c r="F20" i="2"/>
  <c r="F19" i="2"/>
  <c r="F18" i="2"/>
  <c r="F16" i="2"/>
  <c r="F14" i="2"/>
  <c r="F13" i="2"/>
  <c r="F12" i="2"/>
  <c r="F11" i="2"/>
  <c r="F10" i="2"/>
  <c r="F9" i="2"/>
  <c r="F7" i="2"/>
  <c r="F5" i="2"/>
  <c r="J95" i="2" l="1"/>
  <c r="F95" i="2"/>
  <c r="F96" i="2" s="1"/>
  <c r="F97" i="2"/>
  <c r="F98" i="2"/>
  <c r="F94" i="1"/>
  <c r="F92" i="1"/>
  <c r="F91" i="1"/>
  <c r="F90" i="1"/>
  <c r="F88" i="1"/>
  <c r="F87" i="1"/>
  <c r="F86" i="1"/>
  <c r="F85" i="1"/>
  <c r="F84" i="1"/>
  <c r="F82" i="1"/>
  <c r="F80" i="1"/>
  <c r="F79" i="1"/>
  <c r="C77" i="1"/>
  <c r="F77" i="1" s="1"/>
  <c r="C76" i="1"/>
  <c r="F76" i="1" s="1"/>
  <c r="C75" i="1"/>
  <c r="F75" i="1" s="1"/>
  <c r="C74" i="1"/>
  <c r="F74" i="1" s="1"/>
  <c r="C73" i="1"/>
  <c r="F73" i="1" s="1"/>
  <c r="F71" i="1"/>
  <c r="F70" i="1"/>
  <c r="F69" i="1"/>
  <c r="F68" i="1"/>
  <c r="F67" i="1"/>
  <c r="F66" i="1"/>
  <c r="F65" i="1"/>
  <c r="F64" i="1"/>
  <c r="F63" i="1"/>
  <c r="F61" i="1"/>
  <c r="F60" i="1"/>
  <c r="F59" i="1"/>
  <c r="F58" i="1"/>
  <c r="F56" i="1"/>
  <c r="F54" i="1"/>
  <c r="F53" i="1"/>
  <c r="F52" i="1"/>
  <c r="F51" i="1"/>
  <c r="F50" i="1"/>
  <c r="F49" i="1"/>
  <c r="F48" i="1"/>
  <c r="F47" i="1"/>
  <c r="F46" i="1"/>
  <c r="F44" i="1"/>
  <c r="F42" i="1"/>
  <c r="F41" i="1"/>
  <c r="F40" i="1"/>
  <c r="F39" i="1"/>
  <c r="F38" i="1"/>
  <c r="F37" i="1"/>
  <c r="F35" i="1"/>
  <c r="F34" i="1"/>
  <c r="F33" i="1"/>
  <c r="F32" i="1"/>
  <c r="F31" i="1"/>
  <c r="F29" i="1"/>
  <c r="F28" i="1"/>
  <c r="F27" i="1"/>
  <c r="F26" i="1"/>
  <c r="F25" i="1"/>
  <c r="F24" i="1"/>
  <c r="F23" i="1"/>
  <c r="F22" i="1"/>
  <c r="F20" i="1"/>
  <c r="F19" i="1"/>
  <c r="F18" i="1"/>
  <c r="A17" i="1"/>
  <c r="A21" i="1" s="1"/>
  <c r="A30" i="1" s="1"/>
  <c r="A36" i="1" s="1"/>
  <c r="A42" i="1" s="1"/>
  <c r="A43" i="1" s="1"/>
  <c r="A45" i="1" s="1"/>
  <c r="A51" i="1" s="1"/>
  <c r="A53" i="1" s="1"/>
  <c r="A54" i="1" s="1"/>
  <c r="A55" i="1" s="1"/>
  <c r="A57" i="1" s="1"/>
  <c r="A59" i="1" s="1"/>
  <c r="A60" i="1" s="1"/>
  <c r="A61" i="1" s="1"/>
  <c r="A62" i="1" s="1"/>
  <c r="A72" i="1" s="1"/>
  <c r="A78" i="1" s="1"/>
  <c r="A81" i="1" s="1"/>
  <c r="A83" i="1" s="1"/>
  <c r="A89" i="1" s="1"/>
  <c r="A93" i="1" s="1"/>
  <c r="F16" i="1"/>
  <c r="F14" i="1"/>
  <c r="F13" i="1"/>
  <c r="F12" i="1"/>
  <c r="F11" i="1"/>
  <c r="F10" i="1"/>
  <c r="F9" i="1"/>
  <c r="F7" i="1"/>
  <c r="A6" i="1"/>
  <c r="A8" i="1" s="1"/>
  <c r="F5" i="1"/>
  <c r="F99" i="2" l="1"/>
  <c r="F100" i="2" s="1"/>
  <c r="F101" i="2" s="1"/>
  <c r="F95" i="1"/>
  <c r="F96" i="1" s="1"/>
  <c r="F97" i="1"/>
  <c r="F98" i="1"/>
  <c r="F99" i="1" l="1"/>
  <c r="F100" i="1" s="1"/>
  <c r="F101" i="1" s="1"/>
</calcChain>
</file>

<file path=xl/sharedStrings.xml><?xml version="1.0" encoding="utf-8"?>
<sst xmlns="http://schemas.openxmlformats.org/spreadsheetml/2006/main" count="496" uniqueCount="165">
  <si>
    <t>Estimate</t>
  </si>
  <si>
    <t>S. No.</t>
  </si>
  <si>
    <t>Description</t>
  </si>
  <si>
    <t>Qty.</t>
  </si>
  <si>
    <t>Unit</t>
  </si>
  <si>
    <t>Rate</t>
  </si>
  <si>
    <t>Amount (Rs.)</t>
  </si>
  <si>
    <t>Wiring for light point/ fan point/ exhaust fan point/ call bell point with 1.5 sq.mm FRLS PVC insulated copper conductor single core cable in surface / recessed steel conduit, with modular switch, modular plate, suitable GI box and earthing the point with 1.5 sq.mm. FRLS PVC insulated copper conductor single core cable etc as required.</t>
  </si>
  <si>
    <t>a)</t>
  </si>
  <si>
    <t>Group C</t>
  </si>
  <si>
    <t xml:space="preserve">Points </t>
  </si>
  <si>
    <t>1.3.3</t>
  </si>
  <si>
    <t xml:space="preserve">Wiring for group controlled (looped) light point/fan point/exhaust fan point/ call bell point (without independent switch etc.) with 1.5 sq. mm ERLS PVC insulated copper conductor single core cable in surface/ recessed steel conduit, and earthing the point with 1.5 sq. mm ERLS PVC insulated copper conductor single core cable etc. as required. </t>
  </si>
  <si>
    <t>1.54</t>
  </si>
  <si>
    <t xml:space="preserve">Group C </t>
  </si>
  <si>
    <t>Point</t>
  </si>
  <si>
    <t>1.54.3</t>
  </si>
  <si>
    <t>Supplying &amp; drawing following sizes of FRLS PVC insulated copper conductor, single core cable in  the existing surface / recessed steel / PVC conduit as reqd.</t>
  </si>
  <si>
    <t xml:space="preserve">1 x 1.5 sq. mm </t>
  </si>
  <si>
    <t>Mtr.</t>
  </si>
  <si>
    <t>1.17.1</t>
  </si>
  <si>
    <t>b)</t>
  </si>
  <si>
    <t>3 x 1.5 Sq.mm..</t>
  </si>
  <si>
    <t>1.17.3</t>
  </si>
  <si>
    <t>c)</t>
  </si>
  <si>
    <t>3 x 2.5 Sq.mm..</t>
  </si>
  <si>
    <t>1.17.12</t>
  </si>
  <si>
    <t>d)</t>
  </si>
  <si>
    <t>3 x 4 Sq.mm..</t>
  </si>
  <si>
    <t>1.17.21</t>
  </si>
  <si>
    <t>e)</t>
  </si>
  <si>
    <t>3 x 6 Sq.mm</t>
  </si>
  <si>
    <t>1.17.30</t>
  </si>
  <si>
    <t>f)</t>
  </si>
  <si>
    <t>6 x 10 Sq.mm..</t>
  </si>
  <si>
    <t>MR</t>
  </si>
  <si>
    <t xml:space="preserve">Supplying and drawing following pair 0.5 mm dia FRLS PVC insulated annealed copper conductor, unarmored telephone cable in the existing surface/ recessed steel/ PVC conduit as required. </t>
  </si>
  <si>
    <t>1.18</t>
  </si>
  <si>
    <t xml:space="preserve">2 Pair </t>
  </si>
  <si>
    <t>1.18.2</t>
  </si>
  <si>
    <t xml:space="preserve">Supplying and fixing of following size of steel conduit along with the accessories in surface/recess I/c painting in case of surface conduit or cutting the wall and making good the same in case of recessed conduit. as reqd. </t>
  </si>
  <si>
    <t>20 mm</t>
  </si>
  <si>
    <t>1.20.1</t>
  </si>
  <si>
    <t>25 mm</t>
  </si>
  <si>
    <t>1.20.2</t>
  </si>
  <si>
    <t>32 mm</t>
  </si>
  <si>
    <t>1.20.3</t>
  </si>
  <si>
    <t>Supply, fixing,  following modular type switch / socket on existing modular plate &amp; switch box including connectins but excluding modular plate etc. as reqd.</t>
  </si>
  <si>
    <t xml:space="preserve">5/6 A switch </t>
  </si>
  <si>
    <t xml:space="preserve">No.  </t>
  </si>
  <si>
    <t>1.24.1</t>
  </si>
  <si>
    <t xml:space="preserve">2 way 5/6 A switch </t>
  </si>
  <si>
    <t>1.24.2</t>
  </si>
  <si>
    <t xml:space="preserve">15/16 A switch </t>
  </si>
  <si>
    <t>1.24.3</t>
  </si>
  <si>
    <t xml:space="preserve">3 pin 5/6 A socket outlet </t>
  </si>
  <si>
    <t>1.24.4</t>
  </si>
  <si>
    <t xml:space="preserve">6 pin 15/16 A socket outlet </t>
  </si>
  <si>
    <t>1.24.5</t>
  </si>
  <si>
    <t xml:space="preserve">Telephone socket outlet </t>
  </si>
  <si>
    <t>1.24.6</t>
  </si>
  <si>
    <t>g)</t>
  </si>
  <si>
    <t>Blanking Plate</t>
  </si>
  <si>
    <t>h)</t>
  </si>
  <si>
    <t xml:space="preserve"> two module stepped type electronic fan regulator </t>
  </si>
  <si>
    <t>1.25</t>
  </si>
  <si>
    <t xml:space="preserve">Supplying and fixing following size/ modules, Gl box alongwith modular base &amp; cover plate for modular switches in recess etc. as required. </t>
  </si>
  <si>
    <t>1.27</t>
  </si>
  <si>
    <t xml:space="preserve">1 or 2 Module (75mmX75mm) </t>
  </si>
  <si>
    <t>1.27.1</t>
  </si>
  <si>
    <t xml:space="preserve">3 Module (100mmX75mm) </t>
  </si>
  <si>
    <t>1.27.2</t>
  </si>
  <si>
    <t xml:space="preserve">4 Module (125mmX75mm) </t>
  </si>
  <si>
    <t>1.27.3</t>
  </si>
  <si>
    <t xml:space="preserve">6 Module (200mmX75mm) </t>
  </si>
  <si>
    <t>1.27.4</t>
  </si>
  <si>
    <t xml:space="preserve">8 Module (125mmX125mm) </t>
  </si>
  <si>
    <t>1.27.5</t>
  </si>
  <si>
    <t>Supplying and fixing following modular base &amp; cover plate on existing modular metal boxes etc. as reqd.</t>
  </si>
  <si>
    <t xml:space="preserve">lor 2 Module </t>
  </si>
  <si>
    <t>1.28.1</t>
  </si>
  <si>
    <t xml:space="preserve">3 Module </t>
  </si>
  <si>
    <t>1.28.2</t>
  </si>
  <si>
    <t xml:space="preserve">4 Module </t>
  </si>
  <si>
    <t>1.28.3</t>
  </si>
  <si>
    <t xml:space="preserve">6 Module </t>
  </si>
  <si>
    <t>1.28.4</t>
  </si>
  <si>
    <t xml:space="preserve">8 Module </t>
  </si>
  <si>
    <t>1.28.5</t>
  </si>
  <si>
    <t xml:space="preserve">Supplying and fixing 3 pin, 5 A ceiling rose on the existing junction box/ wooden block including connections etc. as required. </t>
  </si>
  <si>
    <t>1.33</t>
  </si>
  <si>
    <t>Supplying and fixing following way, horizontal type three pole and neutral, sheet steel, MCB distribution board, 415 V, on surface/ recess, complete with tinned copper bus bar, neutral bus bar, earth bar, din bar, interconnections, powder painted including earthing etc. as required. (But without MCB/RCCB/Isolator)</t>
  </si>
  <si>
    <t>2.4</t>
  </si>
  <si>
    <t xml:space="preserve">8 way (4 + 24), Double door </t>
  </si>
  <si>
    <t>2.4.3</t>
  </si>
  <si>
    <t>Supplying and fixing 5 amps to 32 amps rating, 240 volts, 'C' series, MCB suitable for inductive load of following poles in the existing MCB DB complete with connections, testing and commissioning etc. as reqd.</t>
  </si>
  <si>
    <t>Single Pole</t>
  </si>
  <si>
    <t>Nos.</t>
  </si>
  <si>
    <t>2.10.1</t>
  </si>
  <si>
    <t>Single Pole &amp; Neutral</t>
  </si>
  <si>
    <t>2.10.2</t>
  </si>
  <si>
    <t xml:space="preserve">Triple pole </t>
  </si>
  <si>
    <t>2.10.4</t>
  </si>
  <si>
    <t>Triple pole and neutral</t>
  </si>
  <si>
    <t>2.10.5</t>
  </si>
  <si>
    <t>blanking plate</t>
  </si>
  <si>
    <t>2.11</t>
  </si>
  <si>
    <t>Supplying and fixing following rating, double pole, (single phaseand neutral), 240 V, residual current circuit breaker (RCCB), having a sensitivity current 30 mA in the existing MCB DB complete with connections, testing and commissioning etc. as required.</t>
  </si>
  <si>
    <t xml:space="preserve">40 A </t>
  </si>
  <si>
    <t>2.14.2</t>
  </si>
  <si>
    <r>
      <t xml:space="preserve">Supply, Installation, Testing and Commissioning of </t>
    </r>
    <r>
      <rPr>
        <b/>
        <sz val="11"/>
        <color theme="1"/>
        <rFont val="Times New Roman"/>
        <family val="1"/>
      </rPr>
      <t>1200 mm sweep, BEE 5 star rated, ceiling fan</t>
    </r>
    <r>
      <rPr>
        <sz val="11"/>
        <color theme="1"/>
        <rFont val="Times New Roman"/>
        <family val="1"/>
      </rPr>
      <t xml:space="preserve"> with Brush Less Direct Current (BLDC) Motor, class of insulation: B, 3 nos. blades, 30 cm long down rod, 2 nos. canopies, shackle kit, safety rope, copper winding, Power Factor not less than 0.9, Service Value (CMM/W) minimum 6.85, Air delivery minimum 215 CMM, 350 RPM (tolerance as per IS : 374- 2019), THD less than 10%, remote or electronic regulator unit for speed control and all remaining accessories including safety pin, nut bolts, washers, temperature rise=75 degree C (max.), insulation resistance more than 2 mega ohm, suitable for  230 V, 50 Hz, single phase AC Supply, earthing etc. complete as required. </t>
    </r>
  </si>
  <si>
    <t xml:space="preserve">Providing and fixing M.S. fan clamp type I or II of 16 mm dia M.S. bar,bent to shape with hooked ends in  R.C.C. slabs or beams during laying,including painting  the exposed portion of loop,all as per  standard design complete.
</t>
  </si>
  <si>
    <t>10.17 Civil</t>
  </si>
  <si>
    <t xml:space="preserve">S &amp; F 40 amp to 63 amp rating 240 volts 'C' curve 10 kA MCB of following pole in the existing MCB DB complete with connection, testing &amp; commissioning etc as reqd. ( legrand)         </t>
  </si>
  <si>
    <t>Supply fixing connecting &amp; commissioning of following rating 3 pin Plug top as reqd complete.</t>
  </si>
  <si>
    <t>15/16 Amp</t>
  </si>
  <si>
    <t xml:space="preserve">Laying UTP cable enhanced cat 5/cat 6 cable in existing steel conduit pipe/GI pipe/ raceway / RCC pipe as reqd. the cost shall also include numbering of networking wire from room to rack as reqd. (wire will be supplied by dept) </t>
  </si>
  <si>
    <t>Fixing of RJ-45 modular box with cover plate or I/o box for internet  on surface/ recessed cutting the wall making good the same as required. ( box and cover plate will be supplied by dept.)</t>
  </si>
  <si>
    <t xml:space="preserve">Providing and fixing DLP plastic trunking of size 105 mm x 50 mm without cover on surface as reqd. </t>
  </si>
  <si>
    <t xml:space="preserve">Providing and fixing DLP plastic trunking of size 105 mm x 50 mm accessories on surface as reqd. </t>
  </si>
  <si>
    <t xml:space="preserve">PVC trunking full cover of size 85 mm size </t>
  </si>
  <si>
    <t xml:space="preserve">End cap </t>
  </si>
  <si>
    <t>Internal angle.</t>
  </si>
  <si>
    <t>External angle</t>
  </si>
  <si>
    <t>flat angle</t>
  </si>
  <si>
    <t>cover joint</t>
  </si>
  <si>
    <t>Base joint</t>
  </si>
  <si>
    <t>separation partitions</t>
  </si>
  <si>
    <t>Mtr</t>
  </si>
  <si>
    <t>i)</t>
  </si>
  <si>
    <t>flat junction</t>
  </si>
  <si>
    <t>Supplying, installation DLP mini- trunking 32mm x 20mm and accessories white-system with independent cover- without central partion etc. as reqd.</t>
  </si>
  <si>
    <t>Mini- trunking</t>
  </si>
  <si>
    <t>End cap left or right</t>
  </si>
  <si>
    <t>Internal/ external angle</t>
  </si>
  <si>
    <t xml:space="preserve">Flat angle </t>
  </si>
  <si>
    <t>Flat junction</t>
  </si>
  <si>
    <t>Supply and installation testing and commissioning of following LED fitting surface/recess mounted, IP20, with metallic CRCA powder coated housing cover highefficiency diffuser, THD less than10, power factor above 0.9.etc. as required Crompton make.</t>
  </si>
  <si>
    <t xml:space="preserve">12W LED light 1"X1" or round  cat no. LCDSPLN-R-12-CDL </t>
  </si>
  <si>
    <t xml:space="preserve">36W LED light 2"X2"   cat no. LCTLSNE-36-FO-CDL  </t>
  </si>
  <si>
    <t>Supplying, fixing, connecting, commissioning and testing of the following luminaries light fixtures complete with all accessories and with lamp as required complete.</t>
  </si>
  <si>
    <t xml:space="preserve">LED tube light fitting (1 X 18 / 20 Watt. LED)  surface mounting luminares </t>
  </si>
  <si>
    <t>Supplying and fixing following size/ modules, Plastic/ PVC box alongwith modular base &amp; cover plate for modular switches in recess etc. as required. Make- legrand.</t>
  </si>
  <si>
    <t>1/2 module (75mm X 75mm)</t>
  </si>
  <si>
    <t>3 module (100mm X 75mm)</t>
  </si>
  <si>
    <t>4 module (125mm X 75mm)</t>
  </si>
  <si>
    <t>6 module (200mm X 75mm)</t>
  </si>
  <si>
    <t>8 module (125mm X 125mm)</t>
  </si>
  <si>
    <t>S &amp; F of following size of steel flexible pipe alongwith the accessories  on surface/open duct as required. .</t>
  </si>
  <si>
    <t>20mm</t>
  </si>
  <si>
    <t>25mm</t>
  </si>
  <si>
    <t>32mm</t>
  </si>
  <si>
    <t>S&amp;F, Copper tube / reducer/ lug  terminals suitable for following size of conductor.</t>
  </si>
  <si>
    <t>6,10,16 mm</t>
  </si>
  <si>
    <t>Total DSR &amp; MR Items</t>
  </si>
  <si>
    <t xml:space="preserve">Without GST </t>
  </si>
  <si>
    <t>Add GST @ 18%</t>
  </si>
  <si>
    <t>Total</t>
  </si>
  <si>
    <t>Add contingency @3%</t>
  </si>
  <si>
    <t>Grand Total Rs</t>
  </si>
  <si>
    <t xml:space="preserve">Say Rs. </t>
  </si>
  <si>
    <r>
      <rPr>
        <b/>
        <sz val="10"/>
        <color theme="1"/>
        <rFont val="Calibri"/>
        <family val="2"/>
        <scheme val="minor"/>
      </rPr>
      <t>Base</t>
    </r>
    <r>
      <rPr>
        <b/>
        <sz val="9"/>
        <color theme="1"/>
        <rFont val="Calibri"/>
        <family val="2"/>
        <scheme val="minor"/>
      </rPr>
      <t xml:space="preserve"> </t>
    </r>
    <r>
      <rPr>
        <b/>
        <sz val="8"/>
        <color theme="1"/>
        <rFont val="Calibri"/>
        <family val="2"/>
        <scheme val="minor"/>
      </rPr>
      <t>(DSR 2022 &amp; MR)</t>
    </r>
    <r>
      <rPr>
        <b/>
        <sz val="9"/>
        <color theme="1"/>
        <rFont val="Calibri"/>
        <family val="2"/>
        <scheme val="minor"/>
      </rPr>
      <t xml:space="preserve"> </t>
    </r>
  </si>
  <si>
    <r>
      <rPr>
        <b/>
        <sz val="11"/>
        <rFont val="Times New Roman"/>
        <family val="1"/>
      </rPr>
      <t xml:space="preserve">Name of work:- </t>
    </r>
    <r>
      <rPr>
        <sz val="11"/>
        <rFont val="Times New Roman"/>
        <family val="1"/>
      </rPr>
      <t>Providing electrical points with allied  works in two rooms adjoined to recently built lab space on terrace of 2nd floor New Core Lab.  in Academic area in the campus at IIT Kanpur.</t>
    </r>
  </si>
  <si>
    <t>S.No</t>
  </si>
  <si>
    <t>Name of work:- Providing electrical points with allied  works in two rooms adjoined to recently built lab space on terrace of 2nd floor New Core Lab.  in Academic area in the campus at IIT Kanpur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</si>
</sst>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0"/>
      <name val="Arial"/>
      <family val="2"/>
    </font>
    <font>
      <b/>
      <sz val="10"/>
      <name val="Calibri"/>
      <family val="2"/>
      <scheme val="minor"/>
    </font>
    <font>
      <b/>
      <sz val="9"/>
      <color theme="1"/>
      <name val="Calibri"/>
      <family val="2"/>
      <scheme val="minor"/>
    </font>
    <font>
      <b/>
      <sz val="8"/>
      <color theme="1"/>
      <name val="Calibri"/>
      <family val="2"/>
      <scheme val="minor"/>
    </font>
    <font>
      <sz val="11"/>
      <name val="Times New Roman"/>
      <family val="1"/>
    </font>
    <font>
      <sz val="11"/>
      <color rgb="FFFF0000"/>
      <name val="Times New Roman"/>
      <family val="1"/>
    </font>
    <font>
      <sz val="11"/>
      <color theme="1"/>
      <name val="Times New Roman"/>
      <family val="1"/>
    </font>
    <font>
      <b/>
      <sz val="11"/>
      <color theme="1"/>
      <name val="Times New Roman"/>
      <family val="1"/>
    </font>
    <font>
      <sz val="11"/>
      <color rgb="FF000000"/>
      <name val="Times New Roman"/>
      <family val="1"/>
    </font>
    <font>
      <b/>
      <sz val="11"/>
      <name val="Times New Roman"/>
      <family val="1"/>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FFFFFF"/>
        <bgColor rgb="FFFFFFFF"/>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90">
    <xf numFmtId="0" fontId="0" fillId="0" borderId="0" xfId="0"/>
    <xf numFmtId="0" fontId="2" fillId="0" borderId="4" xfId="1" applyFont="1" applyBorder="1" applyAlignment="1">
      <alignment horizontal="center" vertical="center"/>
    </xf>
    <xf numFmtId="0" fontId="2" fillId="0" borderId="1" xfId="1" applyFont="1" applyBorder="1" applyAlignment="1">
      <alignment horizontal="center" vertical="center"/>
    </xf>
    <xf numFmtId="0" fontId="3" fillId="0" borderId="4" xfId="0" applyFont="1" applyBorder="1" applyAlignment="1">
      <alignment horizontal="center" vertical="center" wrapText="1"/>
    </xf>
    <xf numFmtId="1" fontId="5" fillId="2" borderId="4" xfId="0" applyNumberFormat="1" applyFont="1" applyFill="1" applyBorder="1" applyAlignment="1">
      <alignment horizontal="center" vertical="center" wrapText="1"/>
    </xf>
    <xf numFmtId="0" fontId="5" fillId="2" borderId="4" xfId="0" applyFont="1" applyFill="1" applyBorder="1" applyAlignment="1">
      <alignment horizontal="justify" vertical="top" wrapText="1"/>
    </xf>
    <xf numFmtId="2" fontId="5" fillId="2" borderId="4" xfId="0" applyNumberFormat="1" applyFont="1" applyFill="1" applyBorder="1" applyAlignment="1">
      <alignment horizontal="center" vertical="center" wrapText="1"/>
    </xf>
    <xf numFmtId="2" fontId="6" fillId="2" borderId="4" xfId="0" applyNumberFormat="1" applyFont="1" applyFill="1" applyBorder="1" applyAlignment="1" applyProtection="1">
      <alignment horizontal="center" vertical="center"/>
      <protection locked="0"/>
    </xf>
    <xf numFmtId="2" fontId="5" fillId="2" borderId="4" xfId="0" applyNumberFormat="1" applyFont="1" applyFill="1" applyBorder="1" applyAlignment="1">
      <alignment horizontal="center" vertical="center"/>
    </xf>
    <xf numFmtId="0" fontId="7" fillId="2" borderId="4" xfId="0" applyFont="1" applyFill="1" applyBorder="1" applyAlignment="1">
      <alignment horizontal="center" vertical="center"/>
    </xf>
    <xf numFmtId="164" fontId="5" fillId="2" borderId="4" xfId="0" applyNumberFormat="1" applyFont="1" applyFill="1" applyBorder="1" applyAlignment="1">
      <alignment horizontal="center" vertical="center" wrapText="1"/>
    </xf>
    <xf numFmtId="2" fontId="7" fillId="2" borderId="4" xfId="0" applyNumberFormat="1" applyFont="1" applyFill="1" applyBorder="1" applyAlignment="1" applyProtection="1">
      <alignment horizontal="center" vertical="center" wrapText="1"/>
      <protection locked="0"/>
    </xf>
    <xf numFmtId="1" fontId="5" fillId="0" borderId="4" xfId="0" applyNumberFormat="1" applyFont="1" applyBorder="1" applyAlignment="1">
      <alignment horizontal="center" vertical="center" wrapText="1"/>
    </xf>
    <xf numFmtId="0" fontId="5" fillId="0" borderId="4" xfId="0" applyFont="1" applyFill="1" applyBorder="1" applyAlignment="1">
      <alignment horizontal="justify" vertical="top" wrapText="1"/>
    </xf>
    <xf numFmtId="2" fontId="5" fillId="0" borderId="4" xfId="0" applyNumberFormat="1" applyFont="1" applyBorder="1" applyAlignment="1">
      <alignment horizontal="center" vertical="center"/>
    </xf>
    <xf numFmtId="0" fontId="5" fillId="0" borderId="4" xfId="0" applyFont="1" applyBorder="1" applyAlignment="1">
      <alignment horizontal="center"/>
    </xf>
    <xf numFmtId="49" fontId="5" fillId="0" borderId="4" xfId="0" applyNumberFormat="1" applyFont="1" applyBorder="1" applyAlignment="1">
      <alignment horizontal="center" vertical="top"/>
    </xf>
    <xf numFmtId="0" fontId="7" fillId="0" borderId="4" xfId="0" applyFont="1" applyBorder="1" applyAlignment="1">
      <alignment horizontal="justify" vertical="center" wrapText="1"/>
    </xf>
    <xf numFmtId="0" fontId="7" fillId="0" borderId="4" xfId="0" applyFont="1" applyBorder="1" applyAlignment="1">
      <alignment horizontal="center" vertical="center"/>
    </xf>
    <xf numFmtId="49" fontId="5" fillId="0" borderId="4" xfId="0" applyNumberFormat="1" applyFont="1" applyBorder="1" applyAlignment="1">
      <alignment horizontal="center" vertical="center"/>
    </xf>
    <xf numFmtId="0" fontId="5" fillId="0" borderId="4" xfId="0" applyFont="1" applyFill="1" applyBorder="1" applyAlignment="1">
      <alignment horizontal="justify" vertical="center" wrapText="1"/>
    </xf>
    <xf numFmtId="0" fontId="5" fillId="0" borderId="4"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justify" vertical="center" wrapText="1"/>
    </xf>
    <xf numFmtId="2" fontId="5" fillId="0" borderId="4" xfId="0" applyNumberFormat="1" applyFont="1" applyFill="1" applyBorder="1" applyAlignment="1" applyProtection="1">
      <alignment horizontal="center" vertical="center" wrapText="1"/>
      <protection locked="0"/>
    </xf>
    <xf numFmtId="2"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2" fontId="5" fillId="0" borderId="4" xfId="0" applyNumberFormat="1" applyFont="1" applyFill="1" applyBorder="1" applyAlignment="1" applyProtection="1">
      <alignment horizontal="center" vertical="center"/>
      <protection locked="0"/>
    </xf>
    <xf numFmtId="2" fontId="5" fillId="0" borderId="4" xfId="1"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5" fillId="0" borderId="4" xfId="0" applyNumberFormat="1" applyFont="1" applyBorder="1" applyAlignment="1">
      <alignment horizontal="center" vertical="center" wrapText="1"/>
    </xf>
    <xf numFmtId="2" fontId="5" fillId="0" borderId="4" xfId="0" applyNumberFormat="1" applyFont="1" applyBorder="1" applyAlignment="1">
      <alignment horizontal="right" vertical="center"/>
    </xf>
    <xf numFmtId="0" fontId="7" fillId="2" borderId="4" xfId="0" applyFont="1" applyFill="1" applyBorder="1" applyAlignment="1">
      <alignment horizontal="justify" vertical="center" wrapText="1"/>
    </xf>
    <xf numFmtId="2" fontId="7" fillId="2" borderId="4" xfId="0" applyNumberFormat="1" applyFont="1" applyFill="1" applyBorder="1" applyAlignment="1">
      <alignment horizontal="center" vertical="center"/>
    </xf>
    <xf numFmtId="2" fontId="5" fillId="2" borderId="4" xfId="0" applyNumberFormat="1" applyFont="1" applyFill="1" applyBorder="1" applyAlignment="1" applyProtection="1">
      <alignment horizontal="center" vertical="center" wrapText="1"/>
      <protection locked="0"/>
    </xf>
    <xf numFmtId="1" fontId="5" fillId="2" borderId="4" xfId="0" applyNumberFormat="1" applyFont="1" applyFill="1" applyBorder="1" applyAlignment="1">
      <alignment horizontal="center" vertical="center"/>
    </xf>
    <xf numFmtId="0" fontId="7" fillId="2" borderId="4" xfId="0" applyFont="1" applyFill="1" applyBorder="1" applyAlignment="1">
      <alignment horizontal="justify" vertical="top"/>
    </xf>
    <xf numFmtId="1" fontId="5" fillId="0" borderId="4" xfId="0" applyNumberFormat="1" applyFont="1" applyBorder="1" applyAlignment="1">
      <alignment horizontal="center" vertical="center"/>
    </xf>
    <xf numFmtId="0" fontId="5" fillId="0" borderId="4" xfId="0" applyFont="1" applyFill="1" applyBorder="1" applyAlignment="1">
      <alignment horizontal="left" vertical="center" wrapText="1"/>
    </xf>
    <xf numFmtId="1" fontId="7" fillId="3" borderId="4" xfId="1" applyNumberFormat="1" applyFont="1" applyFill="1" applyBorder="1" applyAlignment="1">
      <alignment horizontal="center" vertical="center" wrapText="1"/>
    </xf>
    <xf numFmtId="0" fontId="7" fillId="3" borderId="4" xfId="1" applyFont="1" applyFill="1" applyBorder="1" applyAlignment="1">
      <alignment horizontal="justify" vertical="top" wrapText="1"/>
    </xf>
    <xf numFmtId="2" fontId="7" fillId="3" borderId="4" xfId="1" applyNumberFormat="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4" xfId="0" applyFont="1" applyFill="1" applyBorder="1" applyAlignment="1">
      <alignment horizontal="left" vertical="top" wrapText="1"/>
    </xf>
    <xf numFmtId="0" fontId="7" fillId="0" borderId="4" xfId="0" applyFont="1" applyFill="1" applyBorder="1" applyAlignment="1">
      <alignment horizontal="justify" vertical="center" wrapText="1"/>
    </xf>
    <xf numFmtId="2" fontId="5" fillId="0" borderId="4" xfId="0" applyNumberFormat="1" applyFont="1" applyFill="1" applyBorder="1" applyAlignment="1">
      <alignment horizontal="center" vertical="center" wrapText="1"/>
    </xf>
    <xf numFmtId="0" fontId="7" fillId="3" borderId="4" xfId="1" applyFont="1" applyFill="1" applyBorder="1" applyAlignment="1">
      <alignment horizontal="justify" vertical="center" wrapText="1"/>
    </xf>
    <xf numFmtId="2" fontId="6" fillId="0" borderId="4" xfId="0" applyNumberFormat="1" applyFont="1" applyFill="1" applyBorder="1" applyAlignment="1">
      <alignment horizontal="center" vertical="center" wrapText="1"/>
    </xf>
    <xf numFmtId="164" fontId="7" fillId="3" borderId="4" xfId="1" applyNumberFormat="1" applyFont="1" applyFill="1" applyBorder="1" applyAlignment="1">
      <alignment horizontal="center" vertical="center" wrapText="1"/>
    </xf>
    <xf numFmtId="0" fontId="5" fillId="0" borderId="4" xfId="1" applyFont="1" applyFill="1" applyBorder="1" applyAlignment="1">
      <alignment horizontal="justify" vertical="center" wrapText="1"/>
    </xf>
    <xf numFmtId="0" fontId="5" fillId="3" borderId="4" xfId="1" applyFont="1" applyFill="1" applyBorder="1" applyAlignment="1">
      <alignment horizontal="justify" vertical="center" wrapText="1"/>
    </xf>
    <xf numFmtId="1" fontId="7" fillId="3" borderId="5" xfId="1" applyNumberFormat="1" applyFont="1" applyFill="1" applyBorder="1" applyAlignment="1">
      <alignment horizontal="center" vertical="center" wrapText="1"/>
    </xf>
    <xf numFmtId="0" fontId="7" fillId="3" borderId="5" xfId="1" applyFont="1" applyFill="1" applyBorder="1" applyAlignment="1">
      <alignment horizontal="justify" vertical="top" wrapText="1"/>
    </xf>
    <xf numFmtId="2" fontId="7" fillId="3" borderId="5" xfId="1"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0" fontId="7" fillId="3" borderId="5" xfId="1" applyFont="1" applyFill="1" applyBorder="1" applyAlignment="1">
      <alignment horizontal="center" vertical="center" wrapText="1"/>
    </xf>
    <xf numFmtId="1" fontId="9" fillId="4" borderId="5"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xf>
    <xf numFmtId="0" fontId="8" fillId="0" borderId="4" xfId="0" applyFont="1" applyBorder="1" applyAlignment="1">
      <alignment horizontal="center" vertical="center" wrapText="1"/>
    </xf>
    <xf numFmtId="2" fontId="7" fillId="0" borderId="4" xfId="0" applyNumberFormat="1" applyFont="1" applyBorder="1" applyAlignment="1">
      <alignment horizontal="center" vertical="center" wrapText="1"/>
    </xf>
    <xf numFmtId="0" fontId="5" fillId="0" borderId="4" xfId="0" applyFont="1" applyFill="1" applyBorder="1" applyAlignment="1">
      <alignment horizontal="right" vertical="center" wrapText="1"/>
    </xf>
    <xf numFmtId="0" fontId="8" fillId="0" borderId="4" xfId="0" applyFont="1" applyBorder="1" applyAlignment="1">
      <alignment vertical="center"/>
    </xf>
    <xf numFmtId="0" fontId="8" fillId="0" borderId="4" xfId="0" applyFont="1" applyBorder="1" applyAlignment="1">
      <alignment horizontal="center" vertical="center"/>
    </xf>
    <xf numFmtId="2" fontId="7" fillId="0" borderId="4" xfId="0" applyNumberFormat="1" applyFont="1" applyBorder="1" applyAlignment="1">
      <alignment horizontal="center" vertical="center"/>
    </xf>
    <xf numFmtId="2" fontId="5" fillId="0" borderId="4" xfId="0" applyNumberFormat="1" applyFont="1" applyBorder="1" applyAlignment="1">
      <alignment horizontal="center" vertical="center" wrapText="1"/>
    </xf>
    <xf numFmtId="0" fontId="7" fillId="0" borderId="4" xfId="0" applyFont="1" applyBorder="1" applyAlignment="1">
      <alignment horizontal="right" vertical="center"/>
    </xf>
    <xf numFmtId="0" fontId="7" fillId="0" borderId="4" xfId="0" applyFont="1" applyBorder="1" applyAlignment="1">
      <alignment vertical="center"/>
    </xf>
    <xf numFmtId="0" fontId="8" fillId="0" borderId="4" xfId="0" applyFont="1" applyBorder="1" applyAlignment="1">
      <alignment horizontal="right" vertical="center"/>
    </xf>
    <xf numFmtId="2" fontId="8" fillId="0" borderId="4" xfId="0" applyNumberFormat="1" applyFont="1" applyBorder="1" applyAlignment="1">
      <alignment horizontal="center" vertical="center"/>
    </xf>
    <xf numFmtId="0" fontId="0" fillId="0" borderId="0" xfId="0" applyAlignment="1">
      <alignment vertical="center"/>
    </xf>
    <xf numFmtId="1" fontId="5" fillId="2" borderId="4" xfId="0" applyNumberFormat="1" applyFont="1" applyFill="1" applyBorder="1" applyAlignment="1">
      <alignment horizontal="center" vertical="top"/>
    </xf>
    <xf numFmtId="2" fontId="10" fillId="2" borderId="4" xfId="0" applyNumberFormat="1" applyFont="1" applyFill="1" applyBorder="1" applyAlignment="1">
      <alignment horizontal="center" vertical="top" wrapText="1"/>
    </xf>
    <xf numFmtId="2" fontId="5" fillId="2" borderId="4" xfId="0" applyNumberFormat="1" applyFont="1" applyFill="1" applyBorder="1" applyAlignment="1">
      <alignment horizontal="center" vertical="top" wrapText="1"/>
    </xf>
    <xf numFmtId="2" fontId="6" fillId="2" borderId="4" xfId="0" applyNumberFormat="1" applyFont="1" applyFill="1" applyBorder="1" applyAlignment="1" applyProtection="1">
      <alignment horizontal="center" vertical="top"/>
      <protection locked="0"/>
    </xf>
    <xf numFmtId="2" fontId="5" fillId="0" borderId="4" xfId="0" applyNumberFormat="1" applyFont="1" applyBorder="1" applyAlignment="1">
      <alignment horizontal="center" vertical="top"/>
    </xf>
    <xf numFmtId="0" fontId="7" fillId="0" borderId="4" xfId="0" applyFont="1" applyBorder="1" applyAlignment="1">
      <alignment horizontal="center" vertical="top"/>
    </xf>
    <xf numFmtId="0" fontId="0" fillId="0" borderId="0" xfId="0" applyAlignment="1">
      <alignmen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1" xfId="1" applyFont="1" applyFill="1" applyBorder="1" applyAlignment="1">
      <alignment horizontal="left" vertical="top" wrapText="1"/>
    </xf>
    <xf numFmtId="0" fontId="10" fillId="0" borderId="2" xfId="1" applyFont="1" applyFill="1" applyBorder="1" applyAlignment="1">
      <alignment horizontal="left" vertical="top" wrapText="1"/>
    </xf>
    <xf numFmtId="0" fontId="10" fillId="0" borderId="3" xfId="1" applyFont="1" applyFill="1" applyBorder="1" applyAlignment="1">
      <alignment horizontal="left" vertical="top" wrapText="1"/>
    </xf>
    <xf numFmtId="0" fontId="0" fillId="0" borderId="4" xfId="0" applyBorder="1" applyAlignment="1">
      <alignment horizontal="center" vertical="center"/>
    </xf>
    <xf numFmtId="0" fontId="0" fillId="0" borderId="4" xfId="0" applyBorder="1" applyAlignment="1">
      <alignment horizontal="center" vertical="top"/>
    </xf>
    <xf numFmtId="0" fontId="0" fillId="0" borderId="4" xfId="0" applyBorder="1"/>
    <xf numFmtId="0" fontId="10" fillId="0" borderId="2" xfId="1" applyFont="1" applyFill="1" applyBorder="1" applyAlignment="1">
      <alignment horizontal="justify" vertical="top" wrapText="1"/>
    </xf>
    <xf numFmtId="2" fontId="0" fillId="0" borderId="0" xfId="0" applyNumberFormat="1" applyAlignment="1">
      <alignment horizontal="center" vertical="top"/>
    </xf>
    <xf numFmtId="2" fontId="0" fillId="0" borderId="0" xfId="0" applyNumberFormat="1" applyAlignment="1">
      <alignmen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workbookViewId="0">
      <selection sqref="A1:XFD1048576"/>
    </sheetView>
  </sheetViews>
  <sheetFormatPr defaultRowHeight="15" x14ac:dyDescent="0.25"/>
  <cols>
    <col min="1" max="1" width="5.5703125" customWidth="1"/>
    <col min="2" max="2" width="37.42578125" customWidth="1"/>
    <col min="3" max="3" width="7.42578125" customWidth="1"/>
    <col min="5" max="5" width="8.5703125" customWidth="1"/>
    <col min="6" max="6" width="11" customWidth="1"/>
  </cols>
  <sheetData>
    <row r="1" spans="1:7" x14ac:dyDescent="0.25">
      <c r="A1" s="78" t="s">
        <v>0</v>
      </c>
      <c r="B1" s="79"/>
      <c r="C1" s="79"/>
      <c r="D1" s="79"/>
      <c r="E1" s="79"/>
      <c r="F1" s="79"/>
      <c r="G1" s="80"/>
    </row>
    <row r="2" spans="1:7" ht="36.75" customHeight="1" x14ac:dyDescent="0.25">
      <c r="A2" s="81" t="s">
        <v>162</v>
      </c>
      <c r="B2" s="82"/>
      <c r="C2" s="82"/>
      <c r="D2" s="82"/>
      <c r="E2" s="82"/>
      <c r="F2" s="82"/>
      <c r="G2" s="83"/>
    </row>
    <row r="3" spans="1:7" s="70" customFormat="1" ht="24" x14ac:dyDescent="0.25">
      <c r="A3" s="1" t="s">
        <v>1</v>
      </c>
      <c r="B3" s="1" t="s">
        <v>2</v>
      </c>
      <c r="C3" s="1" t="s">
        <v>3</v>
      </c>
      <c r="D3" s="1" t="s">
        <v>4</v>
      </c>
      <c r="E3" s="1" t="s">
        <v>5</v>
      </c>
      <c r="F3" s="2" t="s">
        <v>6</v>
      </c>
      <c r="G3" s="3" t="s">
        <v>161</v>
      </c>
    </row>
    <row r="4" spans="1:7" ht="121.5" customHeight="1" x14ac:dyDescent="0.25">
      <c r="A4" s="4">
        <v>1</v>
      </c>
      <c r="B4" s="5" t="s">
        <v>7</v>
      </c>
      <c r="C4" s="6"/>
      <c r="D4" s="6"/>
      <c r="E4" s="7"/>
      <c r="F4" s="8"/>
      <c r="G4" s="9">
        <v>1.3</v>
      </c>
    </row>
    <row r="5" spans="1:7" x14ac:dyDescent="0.25">
      <c r="A5" s="10" t="s">
        <v>8</v>
      </c>
      <c r="B5" s="5" t="s">
        <v>9</v>
      </c>
      <c r="C5" s="6">
        <v>19</v>
      </c>
      <c r="D5" s="6" t="s">
        <v>10</v>
      </c>
      <c r="E5" s="11">
        <v>1845</v>
      </c>
      <c r="F5" s="8">
        <f>E5*C5</f>
        <v>35055</v>
      </c>
      <c r="G5" s="9" t="s">
        <v>11</v>
      </c>
    </row>
    <row r="6" spans="1:7" ht="135" x14ac:dyDescent="0.25">
      <c r="A6" s="12">
        <f>A4+1</f>
        <v>2</v>
      </c>
      <c r="B6" s="13" t="s">
        <v>12</v>
      </c>
      <c r="C6" s="14"/>
      <c r="D6" s="15"/>
      <c r="E6" s="14"/>
      <c r="F6" s="14"/>
      <c r="G6" s="14" t="s">
        <v>13</v>
      </c>
    </row>
    <row r="7" spans="1:7" x14ac:dyDescent="0.25">
      <c r="A7" s="16" t="s">
        <v>8</v>
      </c>
      <c r="B7" s="13" t="s">
        <v>14</v>
      </c>
      <c r="C7" s="14">
        <v>5</v>
      </c>
      <c r="D7" s="15" t="s">
        <v>15</v>
      </c>
      <c r="E7" s="14">
        <v>1094</v>
      </c>
      <c r="F7" s="14">
        <f>C7*E7</f>
        <v>5470</v>
      </c>
      <c r="G7" s="14" t="s">
        <v>16</v>
      </c>
    </row>
    <row r="8" spans="1:7" ht="60" x14ac:dyDescent="0.25">
      <c r="A8" s="12">
        <f>A6+1</f>
        <v>3</v>
      </c>
      <c r="B8" s="17" t="s">
        <v>17</v>
      </c>
      <c r="C8" s="14"/>
      <c r="D8" s="14"/>
      <c r="E8" s="14"/>
      <c r="F8" s="8"/>
      <c r="G8" s="18"/>
    </row>
    <row r="9" spans="1:7" x14ac:dyDescent="0.25">
      <c r="A9" s="19" t="s">
        <v>8</v>
      </c>
      <c r="B9" s="20" t="s">
        <v>18</v>
      </c>
      <c r="C9" s="14">
        <v>10</v>
      </c>
      <c r="D9" s="21" t="s">
        <v>19</v>
      </c>
      <c r="E9" s="14">
        <v>45</v>
      </c>
      <c r="F9" s="14">
        <f>C9*E9</f>
        <v>450</v>
      </c>
      <c r="G9" s="14" t="s">
        <v>20</v>
      </c>
    </row>
    <row r="10" spans="1:7" x14ac:dyDescent="0.25">
      <c r="A10" s="22" t="s">
        <v>21</v>
      </c>
      <c r="B10" s="23" t="s">
        <v>22</v>
      </c>
      <c r="C10" s="6">
        <v>20</v>
      </c>
      <c r="D10" s="6" t="s">
        <v>19</v>
      </c>
      <c r="E10" s="11">
        <v>95</v>
      </c>
      <c r="F10" s="8">
        <f>E10*C10</f>
        <v>1900</v>
      </c>
      <c r="G10" s="9" t="s">
        <v>23</v>
      </c>
    </row>
    <row r="11" spans="1:7" x14ac:dyDescent="0.25">
      <c r="A11" s="22" t="s">
        <v>24</v>
      </c>
      <c r="B11" s="23" t="s">
        <v>25</v>
      </c>
      <c r="C11" s="6">
        <v>20</v>
      </c>
      <c r="D11" s="6" t="s">
        <v>19</v>
      </c>
      <c r="E11" s="24">
        <v>137</v>
      </c>
      <c r="F11" s="25">
        <f>E11*C11</f>
        <v>2740</v>
      </c>
      <c r="G11" s="26" t="s">
        <v>26</v>
      </c>
    </row>
    <row r="12" spans="1:7" x14ac:dyDescent="0.25">
      <c r="A12" s="22" t="s">
        <v>27</v>
      </c>
      <c r="B12" s="23" t="s">
        <v>28</v>
      </c>
      <c r="C12" s="6">
        <v>40</v>
      </c>
      <c r="D12" s="6" t="s">
        <v>19</v>
      </c>
      <c r="E12" s="11">
        <v>206</v>
      </c>
      <c r="F12" s="8">
        <f>E12*C12</f>
        <v>8240</v>
      </c>
      <c r="G12" s="9" t="s">
        <v>29</v>
      </c>
    </row>
    <row r="13" spans="1:7" x14ac:dyDescent="0.25">
      <c r="A13" s="22" t="s">
        <v>30</v>
      </c>
      <c r="B13" s="23" t="s">
        <v>31</v>
      </c>
      <c r="C13" s="6">
        <v>40</v>
      </c>
      <c r="D13" s="6" t="s">
        <v>19</v>
      </c>
      <c r="E13" s="27">
        <v>304</v>
      </c>
      <c r="F13" s="28">
        <f>E13*C13</f>
        <v>12160</v>
      </c>
      <c r="G13" s="26" t="s">
        <v>32</v>
      </c>
    </row>
    <row r="14" spans="1:7" x14ac:dyDescent="0.25">
      <c r="A14" s="22" t="s">
        <v>33</v>
      </c>
      <c r="B14" s="23" t="s">
        <v>34</v>
      </c>
      <c r="C14" s="6">
        <v>40</v>
      </c>
      <c r="D14" s="6" t="s">
        <v>19</v>
      </c>
      <c r="E14" s="24">
        <v>1219</v>
      </c>
      <c r="F14" s="8">
        <f>E14*C14</f>
        <v>48760</v>
      </c>
      <c r="G14" s="29" t="s">
        <v>35</v>
      </c>
    </row>
    <row r="15" spans="1:7" ht="75" x14ac:dyDescent="0.25">
      <c r="A15" s="30">
        <v>3</v>
      </c>
      <c r="B15" s="20" t="s">
        <v>36</v>
      </c>
      <c r="C15" s="31"/>
      <c r="D15" s="21"/>
      <c r="E15" s="31"/>
      <c r="F15" s="31"/>
      <c r="G15" s="14" t="s">
        <v>37</v>
      </c>
    </row>
    <row r="16" spans="1:7" x14ac:dyDescent="0.25">
      <c r="A16" s="19" t="s">
        <v>8</v>
      </c>
      <c r="B16" s="20" t="s">
        <v>38</v>
      </c>
      <c r="C16" s="14">
        <v>80</v>
      </c>
      <c r="D16" s="21" t="s">
        <v>19</v>
      </c>
      <c r="E16" s="14">
        <v>38</v>
      </c>
      <c r="F16" s="14">
        <f>C16*E16</f>
        <v>3040</v>
      </c>
      <c r="G16" s="14" t="s">
        <v>39</v>
      </c>
    </row>
    <row r="17" spans="1:7" ht="90" x14ac:dyDescent="0.25">
      <c r="A17" s="4">
        <f>A15+1</f>
        <v>4</v>
      </c>
      <c r="B17" s="32" t="s">
        <v>40</v>
      </c>
      <c r="C17" s="6"/>
      <c r="D17" s="6"/>
      <c r="E17" s="7"/>
      <c r="F17" s="8"/>
      <c r="G17" s="33">
        <v>1.2</v>
      </c>
    </row>
    <row r="18" spans="1:7" x14ac:dyDescent="0.25">
      <c r="A18" s="10" t="s">
        <v>8</v>
      </c>
      <c r="B18" s="32" t="s">
        <v>41</v>
      </c>
      <c r="C18" s="6">
        <v>50</v>
      </c>
      <c r="D18" s="6" t="s">
        <v>19</v>
      </c>
      <c r="E18" s="34">
        <v>223</v>
      </c>
      <c r="F18" s="8">
        <f>E18*C18</f>
        <v>11150</v>
      </c>
      <c r="G18" s="9" t="s">
        <v>42</v>
      </c>
    </row>
    <row r="19" spans="1:7" x14ac:dyDescent="0.25">
      <c r="A19" s="10" t="s">
        <v>21</v>
      </c>
      <c r="B19" s="32" t="s">
        <v>43</v>
      </c>
      <c r="C19" s="6">
        <v>30</v>
      </c>
      <c r="D19" s="6" t="s">
        <v>19</v>
      </c>
      <c r="E19" s="34">
        <v>256</v>
      </c>
      <c r="F19" s="8">
        <f>E19*C19</f>
        <v>7680</v>
      </c>
      <c r="G19" s="9" t="s">
        <v>44</v>
      </c>
    </row>
    <row r="20" spans="1:7" x14ac:dyDescent="0.25">
      <c r="A20" s="10" t="s">
        <v>24</v>
      </c>
      <c r="B20" s="32" t="s">
        <v>45</v>
      </c>
      <c r="C20" s="6">
        <v>20</v>
      </c>
      <c r="D20" s="6" t="s">
        <v>19</v>
      </c>
      <c r="E20" s="24">
        <v>326</v>
      </c>
      <c r="F20" s="8">
        <f>E20*C20</f>
        <v>6520</v>
      </c>
      <c r="G20" s="9" t="s">
        <v>46</v>
      </c>
    </row>
    <row r="21" spans="1:7" ht="60" x14ac:dyDescent="0.25">
      <c r="A21" s="35">
        <f>A17+1</f>
        <v>5</v>
      </c>
      <c r="B21" s="36" t="s">
        <v>47</v>
      </c>
      <c r="C21" s="8"/>
      <c r="D21" s="6"/>
      <c r="E21" s="7"/>
      <c r="F21" s="8"/>
      <c r="G21" s="9">
        <v>1.24</v>
      </c>
    </row>
    <row r="22" spans="1:7" x14ac:dyDescent="0.25">
      <c r="A22" s="19" t="s">
        <v>8</v>
      </c>
      <c r="B22" s="20" t="s">
        <v>48</v>
      </c>
      <c r="C22" s="14">
        <v>30</v>
      </c>
      <c r="D22" s="21" t="s">
        <v>49</v>
      </c>
      <c r="E22" s="14">
        <v>103</v>
      </c>
      <c r="F22" s="14">
        <f t="shared" ref="F22:F29" si="0">C22*E22</f>
        <v>3090</v>
      </c>
      <c r="G22" s="14" t="s">
        <v>50</v>
      </c>
    </row>
    <row r="23" spans="1:7" x14ac:dyDescent="0.25">
      <c r="A23" s="19" t="s">
        <v>21</v>
      </c>
      <c r="B23" s="20" t="s">
        <v>51</v>
      </c>
      <c r="C23" s="14">
        <v>2</v>
      </c>
      <c r="D23" s="21" t="s">
        <v>49</v>
      </c>
      <c r="E23" s="14">
        <v>148</v>
      </c>
      <c r="F23" s="14">
        <f t="shared" si="0"/>
        <v>296</v>
      </c>
      <c r="G23" s="14" t="s">
        <v>52</v>
      </c>
    </row>
    <row r="24" spans="1:7" x14ac:dyDescent="0.25">
      <c r="A24" s="19" t="s">
        <v>24</v>
      </c>
      <c r="B24" s="20" t="s">
        <v>53</v>
      </c>
      <c r="C24" s="14">
        <v>2</v>
      </c>
      <c r="D24" s="21" t="s">
        <v>49</v>
      </c>
      <c r="E24" s="14">
        <v>156</v>
      </c>
      <c r="F24" s="14">
        <f t="shared" si="0"/>
        <v>312</v>
      </c>
      <c r="G24" s="14" t="s">
        <v>54</v>
      </c>
    </row>
    <row r="25" spans="1:7" x14ac:dyDescent="0.25">
      <c r="A25" s="19" t="s">
        <v>27</v>
      </c>
      <c r="B25" s="20" t="s">
        <v>55</v>
      </c>
      <c r="C25" s="14">
        <v>3</v>
      </c>
      <c r="D25" s="21" t="s">
        <v>49</v>
      </c>
      <c r="E25" s="14">
        <v>122</v>
      </c>
      <c r="F25" s="14">
        <f t="shared" si="0"/>
        <v>366</v>
      </c>
      <c r="G25" s="14" t="s">
        <v>56</v>
      </c>
    </row>
    <row r="26" spans="1:7" x14ac:dyDescent="0.25">
      <c r="A26" s="19" t="s">
        <v>30</v>
      </c>
      <c r="B26" s="20" t="s">
        <v>57</v>
      </c>
      <c r="C26" s="14">
        <v>2</v>
      </c>
      <c r="D26" s="21" t="s">
        <v>49</v>
      </c>
      <c r="E26" s="14">
        <v>197</v>
      </c>
      <c r="F26" s="14">
        <f t="shared" si="0"/>
        <v>394</v>
      </c>
      <c r="G26" s="14" t="s">
        <v>58</v>
      </c>
    </row>
    <row r="27" spans="1:7" x14ac:dyDescent="0.25">
      <c r="A27" s="19" t="s">
        <v>33</v>
      </c>
      <c r="B27" s="20" t="s">
        <v>59</v>
      </c>
      <c r="C27" s="14">
        <v>2</v>
      </c>
      <c r="D27" s="21" t="s">
        <v>49</v>
      </c>
      <c r="E27" s="14">
        <v>148</v>
      </c>
      <c r="F27" s="14">
        <f t="shared" si="0"/>
        <v>296</v>
      </c>
      <c r="G27" s="14" t="s">
        <v>60</v>
      </c>
    </row>
    <row r="28" spans="1:7" x14ac:dyDescent="0.25">
      <c r="A28" s="19" t="s">
        <v>61</v>
      </c>
      <c r="B28" s="20" t="s">
        <v>62</v>
      </c>
      <c r="C28" s="14">
        <v>5</v>
      </c>
      <c r="D28" s="21" t="s">
        <v>49</v>
      </c>
      <c r="E28" s="14">
        <v>40</v>
      </c>
      <c r="F28" s="14">
        <f t="shared" si="0"/>
        <v>200</v>
      </c>
      <c r="G28" s="14">
        <v>1.26</v>
      </c>
    </row>
    <row r="29" spans="1:7" ht="30" x14ac:dyDescent="0.25">
      <c r="A29" s="19" t="s">
        <v>63</v>
      </c>
      <c r="B29" s="20" t="s">
        <v>64</v>
      </c>
      <c r="C29" s="14">
        <v>8</v>
      </c>
      <c r="D29" s="21" t="s">
        <v>49</v>
      </c>
      <c r="E29" s="14">
        <v>369</v>
      </c>
      <c r="F29" s="14">
        <f t="shared" si="0"/>
        <v>2952</v>
      </c>
      <c r="G29" s="14" t="s">
        <v>65</v>
      </c>
    </row>
    <row r="30" spans="1:7" ht="60" x14ac:dyDescent="0.25">
      <c r="A30" s="37">
        <f>A21+1</f>
        <v>6</v>
      </c>
      <c r="B30" s="13" t="s">
        <v>66</v>
      </c>
      <c r="C30" s="14"/>
      <c r="D30" s="15"/>
      <c r="E30" s="14"/>
      <c r="F30" s="14"/>
      <c r="G30" s="14" t="s">
        <v>67</v>
      </c>
    </row>
    <row r="31" spans="1:7" x14ac:dyDescent="0.25">
      <c r="A31" s="19" t="s">
        <v>8</v>
      </c>
      <c r="B31" s="13" t="s">
        <v>68</v>
      </c>
      <c r="C31" s="14">
        <v>8</v>
      </c>
      <c r="D31" s="15" t="s">
        <v>49</v>
      </c>
      <c r="E31" s="14">
        <v>298</v>
      </c>
      <c r="F31" s="14">
        <f>C31*E31</f>
        <v>2384</v>
      </c>
      <c r="G31" s="14" t="s">
        <v>69</v>
      </c>
    </row>
    <row r="32" spans="1:7" x14ac:dyDescent="0.25">
      <c r="A32" s="19" t="s">
        <v>21</v>
      </c>
      <c r="B32" s="13" t="s">
        <v>70</v>
      </c>
      <c r="C32" s="14">
        <v>8</v>
      </c>
      <c r="D32" s="15" t="s">
        <v>49</v>
      </c>
      <c r="E32" s="14">
        <v>327</v>
      </c>
      <c r="F32" s="14">
        <f>C32*E32</f>
        <v>2616</v>
      </c>
      <c r="G32" s="14" t="s">
        <v>71</v>
      </c>
    </row>
    <row r="33" spans="1:7" x14ac:dyDescent="0.25">
      <c r="A33" s="19" t="s">
        <v>24</v>
      </c>
      <c r="B33" s="13" t="s">
        <v>72</v>
      </c>
      <c r="C33" s="14">
        <v>1</v>
      </c>
      <c r="D33" s="15" t="s">
        <v>49</v>
      </c>
      <c r="E33" s="14">
        <v>343</v>
      </c>
      <c r="F33" s="14">
        <f>C33*E33</f>
        <v>343</v>
      </c>
      <c r="G33" s="14" t="s">
        <v>73</v>
      </c>
    </row>
    <row r="34" spans="1:7" x14ac:dyDescent="0.25">
      <c r="A34" s="19" t="s">
        <v>27</v>
      </c>
      <c r="B34" s="13" t="s">
        <v>74</v>
      </c>
      <c r="C34" s="14">
        <v>20</v>
      </c>
      <c r="D34" s="15" t="s">
        <v>49</v>
      </c>
      <c r="E34" s="14">
        <v>402</v>
      </c>
      <c r="F34" s="14">
        <f>C34*E34</f>
        <v>8040</v>
      </c>
      <c r="G34" s="14" t="s">
        <v>75</v>
      </c>
    </row>
    <row r="35" spans="1:7" x14ac:dyDescent="0.25">
      <c r="A35" s="19" t="s">
        <v>30</v>
      </c>
      <c r="B35" s="13" t="s">
        <v>76</v>
      </c>
      <c r="C35" s="14">
        <v>4</v>
      </c>
      <c r="D35" s="15" t="s">
        <v>49</v>
      </c>
      <c r="E35" s="14">
        <v>454</v>
      </c>
      <c r="F35" s="14">
        <f>C35*E35</f>
        <v>1816</v>
      </c>
      <c r="G35" s="14" t="s">
        <v>77</v>
      </c>
    </row>
    <row r="36" spans="1:7" ht="45" x14ac:dyDescent="0.25">
      <c r="A36" s="4">
        <f>A30+1</f>
        <v>7</v>
      </c>
      <c r="B36" s="32" t="s">
        <v>78</v>
      </c>
      <c r="C36" s="6"/>
      <c r="D36" s="6"/>
      <c r="E36" s="7"/>
      <c r="F36" s="8"/>
      <c r="G36" s="9">
        <v>1.28</v>
      </c>
    </row>
    <row r="37" spans="1:7" x14ac:dyDescent="0.25">
      <c r="A37" s="19" t="s">
        <v>8</v>
      </c>
      <c r="B37" s="20" t="s">
        <v>79</v>
      </c>
      <c r="C37" s="14">
        <v>2</v>
      </c>
      <c r="D37" s="21" t="s">
        <v>49</v>
      </c>
      <c r="E37" s="14">
        <v>133</v>
      </c>
      <c r="F37" s="14">
        <f t="shared" ref="F37:F42" si="1">C37*E37</f>
        <v>266</v>
      </c>
      <c r="G37" s="14" t="s">
        <v>80</v>
      </c>
    </row>
    <row r="38" spans="1:7" x14ac:dyDescent="0.25">
      <c r="A38" s="19" t="s">
        <v>21</v>
      </c>
      <c r="B38" s="20" t="s">
        <v>81</v>
      </c>
      <c r="C38" s="14">
        <v>2</v>
      </c>
      <c r="D38" s="21" t="s">
        <v>49</v>
      </c>
      <c r="E38" s="14">
        <v>151</v>
      </c>
      <c r="F38" s="14">
        <f t="shared" si="1"/>
        <v>302</v>
      </c>
      <c r="G38" s="14" t="s">
        <v>82</v>
      </c>
    </row>
    <row r="39" spans="1:7" x14ac:dyDescent="0.25">
      <c r="A39" s="19" t="s">
        <v>24</v>
      </c>
      <c r="B39" s="20" t="s">
        <v>83</v>
      </c>
      <c r="C39" s="14">
        <v>1</v>
      </c>
      <c r="D39" s="21" t="s">
        <v>49</v>
      </c>
      <c r="E39" s="14">
        <v>158</v>
      </c>
      <c r="F39" s="14">
        <f t="shared" si="1"/>
        <v>158</v>
      </c>
      <c r="G39" s="14" t="s">
        <v>84</v>
      </c>
    </row>
    <row r="40" spans="1:7" x14ac:dyDescent="0.25">
      <c r="A40" s="19" t="s">
        <v>27</v>
      </c>
      <c r="B40" s="20" t="s">
        <v>85</v>
      </c>
      <c r="C40" s="14">
        <v>1</v>
      </c>
      <c r="D40" s="21" t="s">
        <v>49</v>
      </c>
      <c r="E40" s="14">
        <v>182</v>
      </c>
      <c r="F40" s="14">
        <f t="shared" si="1"/>
        <v>182</v>
      </c>
      <c r="G40" s="14" t="s">
        <v>86</v>
      </c>
    </row>
    <row r="41" spans="1:7" x14ac:dyDescent="0.25">
      <c r="A41" s="19" t="s">
        <v>30</v>
      </c>
      <c r="B41" s="20" t="s">
        <v>87</v>
      </c>
      <c r="C41" s="14">
        <v>1</v>
      </c>
      <c r="D41" s="21" t="s">
        <v>49</v>
      </c>
      <c r="E41" s="14">
        <v>211</v>
      </c>
      <c r="F41" s="14">
        <f t="shared" si="1"/>
        <v>211</v>
      </c>
      <c r="G41" s="14" t="s">
        <v>88</v>
      </c>
    </row>
    <row r="42" spans="1:7" ht="45" x14ac:dyDescent="0.25">
      <c r="A42" s="37">
        <f>A36+1</f>
        <v>8</v>
      </c>
      <c r="B42" s="38" t="s">
        <v>89</v>
      </c>
      <c r="C42" s="14">
        <v>24</v>
      </c>
      <c r="D42" s="21" t="s">
        <v>49</v>
      </c>
      <c r="E42" s="14">
        <v>87</v>
      </c>
      <c r="F42" s="14">
        <f t="shared" si="1"/>
        <v>2088</v>
      </c>
      <c r="G42" s="14" t="s">
        <v>90</v>
      </c>
    </row>
    <row r="43" spans="1:7" ht="122.25" customHeight="1" x14ac:dyDescent="0.25">
      <c r="A43" s="4">
        <f>A42+1</f>
        <v>9</v>
      </c>
      <c r="B43" s="13" t="s">
        <v>91</v>
      </c>
      <c r="C43" s="14"/>
      <c r="D43" s="21"/>
      <c r="E43" s="14"/>
      <c r="F43" s="14"/>
      <c r="G43" s="14" t="s">
        <v>92</v>
      </c>
    </row>
    <row r="44" spans="1:7" x14ac:dyDescent="0.25">
      <c r="A44" s="19" t="s">
        <v>8</v>
      </c>
      <c r="B44" s="13" t="s">
        <v>93</v>
      </c>
      <c r="C44" s="14">
        <v>2</v>
      </c>
      <c r="D44" s="21" t="s">
        <v>49</v>
      </c>
      <c r="E44" s="14">
        <v>5967</v>
      </c>
      <c r="F44" s="14">
        <f>C44*E44</f>
        <v>11934</v>
      </c>
      <c r="G44" s="14" t="s">
        <v>94</v>
      </c>
    </row>
    <row r="45" spans="1:7" ht="90" x14ac:dyDescent="0.25">
      <c r="A45" s="4">
        <f>A43+1</f>
        <v>10</v>
      </c>
      <c r="B45" s="32" t="s">
        <v>95</v>
      </c>
      <c r="C45" s="6"/>
      <c r="D45" s="6"/>
      <c r="E45" s="6"/>
      <c r="F45" s="8"/>
      <c r="G45" s="33">
        <v>2.1</v>
      </c>
    </row>
    <row r="46" spans="1:7" x14ac:dyDescent="0.25">
      <c r="A46" s="22" t="s">
        <v>8</v>
      </c>
      <c r="B46" s="32" t="s">
        <v>96</v>
      </c>
      <c r="C46" s="6">
        <v>16</v>
      </c>
      <c r="D46" s="6" t="s">
        <v>97</v>
      </c>
      <c r="E46" s="6">
        <v>256</v>
      </c>
      <c r="F46" s="8">
        <f>E46*C46</f>
        <v>4096</v>
      </c>
      <c r="G46" s="9" t="s">
        <v>98</v>
      </c>
    </row>
    <row r="47" spans="1:7" x14ac:dyDescent="0.25">
      <c r="A47" s="22" t="s">
        <v>21</v>
      </c>
      <c r="B47" s="32" t="s">
        <v>99</v>
      </c>
      <c r="C47" s="6">
        <v>2</v>
      </c>
      <c r="D47" s="6" t="s">
        <v>97</v>
      </c>
      <c r="E47" s="6">
        <v>599</v>
      </c>
      <c r="F47" s="8">
        <f>E47*C47</f>
        <v>1198</v>
      </c>
      <c r="G47" s="9" t="s">
        <v>100</v>
      </c>
    </row>
    <row r="48" spans="1:7" x14ac:dyDescent="0.25">
      <c r="A48" s="19" t="s">
        <v>24</v>
      </c>
      <c r="B48" s="13" t="s">
        <v>101</v>
      </c>
      <c r="C48" s="14">
        <v>1</v>
      </c>
      <c r="D48" s="21" t="s">
        <v>49</v>
      </c>
      <c r="E48" s="14">
        <v>1007</v>
      </c>
      <c r="F48" s="14">
        <f>C48*E48</f>
        <v>1007</v>
      </c>
      <c r="G48" s="14" t="s">
        <v>102</v>
      </c>
    </row>
    <row r="49" spans="1:7" x14ac:dyDescent="0.25">
      <c r="A49" s="19" t="s">
        <v>27</v>
      </c>
      <c r="B49" s="13" t="s">
        <v>103</v>
      </c>
      <c r="C49" s="14">
        <v>1</v>
      </c>
      <c r="D49" s="21" t="s">
        <v>49</v>
      </c>
      <c r="E49" s="14">
        <v>1228</v>
      </c>
      <c r="F49" s="14">
        <f>C49*E49</f>
        <v>1228</v>
      </c>
      <c r="G49" s="14" t="s">
        <v>104</v>
      </c>
    </row>
    <row r="50" spans="1:7" x14ac:dyDescent="0.25">
      <c r="A50" s="19" t="s">
        <v>30</v>
      </c>
      <c r="B50" s="20" t="s">
        <v>105</v>
      </c>
      <c r="C50" s="14">
        <v>10</v>
      </c>
      <c r="D50" s="21" t="s">
        <v>49</v>
      </c>
      <c r="E50" s="14">
        <v>13</v>
      </c>
      <c r="F50" s="14">
        <f>C50*E50</f>
        <v>130</v>
      </c>
      <c r="G50" s="14" t="s">
        <v>106</v>
      </c>
    </row>
    <row r="51" spans="1:7" ht="105" x14ac:dyDescent="0.25">
      <c r="A51" s="4">
        <f>A45+1</f>
        <v>11</v>
      </c>
      <c r="B51" s="32" t="s">
        <v>107</v>
      </c>
      <c r="C51" s="6"/>
      <c r="D51" s="6"/>
      <c r="E51" s="6"/>
      <c r="F51" s="8">
        <f t="shared" ref="F51" si="2">E51*C51</f>
        <v>0</v>
      </c>
      <c r="G51" s="9">
        <v>2.14</v>
      </c>
    </row>
    <row r="52" spans="1:7" x14ac:dyDescent="0.25">
      <c r="A52" s="19" t="s">
        <v>8</v>
      </c>
      <c r="B52" s="20" t="s">
        <v>108</v>
      </c>
      <c r="C52" s="14">
        <v>6</v>
      </c>
      <c r="D52" s="21" t="s">
        <v>49</v>
      </c>
      <c r="E52" s="14">
        <v>2642</v>
      </c>
      <c r="F52" s="14">
        <f>C52*E52</f>
        <v>15852</v>
      </c>
      <c r="G52" s="14" t="s">
        <v>109</v>
      </c>
    </row>
    <row r="53" spans="1:7" ht="272.25" customHeight="1" x14ac:dyDescent="0.25">
      <c r="A53" s="39">
        <f>A51+1</f>
        <v>12</v>
      </c>
      <c r="B53" s="40" t="s">
        <v>110</v>
      </c>
      <c r="C53" s="41">
        <v>8</v>
      </c>
      <c r="D53" s="41" t="s">
        <v>97</v>
      </c>
      <c r="E53" s="28">
        <v>2730</v>
      </c>
      <c r="F53" s="41">
        <f>E53*C53</f>
        <v>21840</v>
      </c>
      <c r="G53" s="42">
        <v>19.100000000000001</v>
      </c>
    </row>
    <row r="54" spans="1:7" ht="92.25" customHeight="1" x14ac:dyDescent="0.25">
      <c r="A54" s="4">
        <f>A53+1</f>
        <v>13</v>
      </c>
      <c r="B54" s="43" t="s">
        <v>111</v>
      </c>
      <c r="C54" s="6">
        <v>8</v>
      </c>
      <c r="D54" s="6" t="s">
        <v>97</v>
      </c>
      <c r="E54" s="34">
        <v>226</v>
      </c>
      <c r="F54" s="8">
        <f>E54*C54</f>
        <v>1808</v>
      </c>
      <c r="G54" s="9" t="s">
        <v>112</v>
      </c>
    </row>
    <row r="55" spans="1:7" ht="75" x14ac:dyDescent="0.25">
      <c r="A55" s="4">
        <f>A54+1</f>
        <v>14</v>
      </c>
      <c r="B55" s="32" t="s">
        <v>113</v>
      </c>
      <c r="C55" s="6"/>
      <c r="D55" s="6"/>
      <c r="E55" s="7"/>
      <c r="F55" s="8"/>
      <c r="G55" s="9" t="s">
        <v>35</v>
      </c>
    </row>
    <row r="56" spans="1:7" x14ac:dyDescent="0.25">
      <c r="A56" s="22" t="s">
        <v>8</v>
      </c>
      <c r="B56" s="44" t="s">
        <v>103</v>
      </c>
      <c r="C56" s="6">
        <v>2</v>
      </c>
      <c r="D56" s="6" t="s">
        <v>97</v>
      </c>
      <c r="E56" s="45">
        <v>3637</v>
      </c>
      <c r="F56" s="8">
        <f>E56*C56</f>
        <v>7274</v>
      </c>
      <c r="G56" s="9" t="s">
        <v>35</v>
      </c>
    </row>
    <row r="57" spans="1:7" ht="45" x14ac:dyDescent="0.25">
      <c r="A57" s="39">
        <f>A55+1</f>
        <v>15</v>
      </c>
      <c r="B57" s="46" t="s">
        <v>114</v>
      </c>
      <c r="C57" s="41"/>
      <c r="D57" s="41"/>
      <c r="E57" s="47"/>
      <c r="F57" s="41"/>
      <c r="G57" s="42"/>
    </row>
    <row r="58" spans="1:7" x14ac:dyDescent="0.25">
      <c r="A58" s="48" t="s">
        <v>8</v>
      </c>
      <c r="B58" s="46" t="s">
        <v>115</v>
      </c>
      <c r="C58" s="41">
        <v>1</v>
      </c>
      <c r="D58" s="41" t="s">
        <v>97</v>
      </c>
      <c r="E58" s="45">
        <v>151</v>
      </c>
      <c r="F58" s="41">
        <f>E58*C58</f>
        <v>151</v>
      </c>
      <c r="G58" s="42" t="s">
        <v>35</v>
      </c>
    </row>
    <row r="59" spans="1:7" ht="90" x14ac:dyDescent="0.25">
      <c r="A59" s="4">
        <f>A57+1</f>
        <v>16</v>
      </c>
      <c r="B59" s="49" t="s">
        <v>116</v>
      </c>
      <c r="C59" s="14">
        <v>800</v>
      </c>
      <c r="D59" s="14" t="s">
        <v>19</v>
      </c>
      <c r="E59" s="14">
        <v>23</v>
      </c>
      <c r="F59" s="8">
        <f>E59*C59</f>
        <v>18400</v>
      </c>
      <c r="G59" s="18" t="s">
        <v>35</v>
      </c>
    </row>
    <row r="60" spans="1:7" ht="75" x14ac:dyDescent="0.25">
      <c r="A60" s="4">
        <f t="shared" ref="A60:A62" si="3">A59+1</f>
        <v>17</v>
      </c>
      <c r="B60" s="17" t="s">
        <v>117</v>
      </c>
      <c r="C60" s="14">
        <v>20</v>
      </c>
      <c r="D60" s="14" t="s">
        <v>97</v>
      </c>
      <c r="E60" s="14">
        <v>96</v>
      </c>
      <c r="F60" s="8">
        <f>E60*C60</f>
        <v>1920</v>
      </c>
      <c r="G60" s="18" t="s">
        <v>35</v>
      </c>
    </row>
    <row r="61" spans="1:7" ht="45" x14ac:dyDescent="0.25">
      <c r="A61" s="4">
        <f>A60+1</f>
        <v>18</v>
      </c>
      <c r="B61" s="46" t="s">
        <v>118</v>
      </c>
      <c r="C61" s="41">
        <v>30</v>
      </c>
      <c r="D61" s="41" t="s">
        <v>19</v>
      </c>
      <c r="E61" s="45">
        <v>1157</v>
      </c>
      <c r="F61" s="41">
        <f>E61*C61</f>
        <v>34710</v>
      </c>
      <c r="G61" s="41" t="s">
        <v>35</v>
      </c>
    </row>
    <row r="62" spans="1:7" ht="45" x14ac:dyDescent="0.25">
      <c r="A62" s="4">
        <f t="shared" si="3"/>
        <v>19</v>
      </c>
      <c r="B62" s="46" t="s">
        <v>119</v>
      </c>
      <c r="C62" s="41"/>
      <c r="D62" s="41"/>
      <c r="E62" s="47"/>
      <c r="F62" s="41"/>
      <c r="G62" s="41"/>
    </row>
    <row r="63" spans="1:7" ht="21" customHeight="1" x14ac:dyDescent="0.25">
      <c r="A63" s="48" t="s">
        <v>8</v>
      </c>
      <c r="B63" s="46" t="s">
        <v>120</v>
      </c>
      <c r="C63" s="41">
        <v>30</v>
      </c>
      <c r="D63" s="41" t="s">
        <v>19</v>
      </c>
      <c r="E63" s="45">
        <v>510</v>
      </c>
      <c r="F63" s="41">
        <f t="shared" ref="F63:F71" si="4">E63*C63</f>
        <v>15300</v>
      </c>
      <c r="G63" s="41" t="s">
        <v>35</v>
      </c>
    </row>
    <row r="64" spans="1:7" x14ac:dyDescent="0.25">
      <c r="A64" s="48" t="s">
        <v>21</v>
      </c>
      <c r="B64" s="46" t="s">
        <v>121</v>
      </c>
      <c r="C64" s="41">
        <v>4</v>
      </c>
      <c r="D64" s="41" t="s">
        <v>97</v>
      </c>
      <c r="E64" s="45">
        <v>231</v>
      </c>
      <c r="F64" s="41">
        <f t="shared" si="4"/>
        <v>924</v>
      </c>
      <c r="G64" s="41" t="s">
        <v>35</v>
      </c>
    </row>
    <row r="65" spans="1:7" x14ac:dyDescent="0.25">
      <c r="A65" s="48" t="s">
        <v>24</v>
      </c>
      <c r="B65" s="46" t="s">
        <v>122</v>
      </c>
      <c r="C65" s="41">
        <v>5</v>
      </c>
      <c r="D65" s="41" t="s">
        <v>97</v>
      </c>
      <c r="E65" s="45">
        <v>638</v>
      </c>
      <c r="F65" s="41">
        <f t="shared" si="4"/>
        <v>3190</v>
      </c>
      <c r="G65" s="41" t="s">
        <v>35</v>
      </c>
    </row>
    <row r="66" spans="1:7" x14ac:dyDescent="0.25">
      <c r="A66" s="48" t="s">
        <v>27</v>
      </c>
      <c r="B66" s="46" t="s">
        <v>123</v>
      </c>
      <c r="C66" s="41">
        <v>5</v>
      </c>
      <c r="D66" s="41" t="s">
        <v>97</v>
      </c>
      <c r="E66" s="45">
        <v>653</v>
      </c>
      <c r="F66" s="41">
        <f t="shared" si="4"/>
        <v>3265</v>
      </c>
      <c r="G66" s="41" t="s">
        <v>35</v>
      </c>
    </row>
    <row r="67" spans="1:7" x14ac:dyDescent="0.25">
      <c r="A67" s="48" t="s">
        <v>30</v>
      </c>
      <c r="B67" s="46" t="s">
        <v>124</v>
      </c>
      <c r="C67" s="41">
        <v>1</v>
      </c>
      <c r="D67" s="41" t="s">
        <v>97</v>
      </c>
      <c r="E67" s="45">
        <v>902</v>
      </c>
      <c r="F67" s="41">
        <f t="shared" si="4"/>
        <v>902</v>
      </c>
      <c r="G67" s="41" t="s">
        <v>35</v>
      </c>
    </row>
    <row r="68" spans="1:7" x14ac:dyDescent="0.25">
      <c r="A68" s="48" t="s">
        <v>33</v>
      </c>
      <c r="B68" s="46" t="s">
        <v>125</v>
      </c>
      <c r="C68" s="41">
        <v>10</v>
      </c>
      <c r="D68" s="41" t="s">
        <v>97</v>
      </c>
      <c r="E68" s="45">
        <v>265</v>
      </c>
      <c r="F68" s="41">
        <f t="shared" si="4"/>
        <v>2650</v>
      </c>
      <c r="G68" s="41" t="s">
        <v>35</v>
      </c>
    </row>
    <row r="69" spans="1:7" x14ac:dyDescent="0.25">
      <c r="A69" s="48" t="s">
        <v>61</v>
      </c>
      <c r="B69" s="46" t="s">
        <v>126</v>
      </c>
      <c r="C69" s="41">
        <v>60</v>
      </c>
      <c r="D69" s="41" t="s">
        <v>97</v>
      </c>
      <c r="E69" s="45">
        <v>106</v>
      </c>
      <c r="F69" s="41">
        <f t="shared" si="4"/>
        <v>6360</v>
      </c>
      <c r="G69" s="41" t="s">
        <v>35</v>
      </c>
    </row>
    <row r="70" spans="1:7" x14ac:dyDescent="0.25">
      <c r="A70" s="48" t="s">
        <v>63</v>
      </c>
      <c r="B70" s="50" t="s">
        <v>127</v>
      </c>
      <c r="C70" s="41">
        <v>1</v>
      </c>
      <c r="D70" s="41" t="s">
        <v>128</v>
      </c>
      <c r="E70" s="45">
        <v>305</v>
      </c>
      <c r="F70" s="41">
        <f t="shared" si="4"/>
        <v>305</v>
      </c>
      <c r="G70" s="41" t="s">
        <v>35</v>
      </c>
    </row>
    <row r="71" spans="1:7" x14ac:dyDescent="0.25">
      <c r="A71" s="48" t="s">
        <v>129</v>
      </c>
      <c r="B71" s="46" t="s">
        <v>130</v>
      </c>
      <c r="C71" s="41">
        <v>1</v>
      </c>
      <c r="D71" s="41" t="s">
        <v>97</v>
      </c>
      <c r="E71" s="45">
        <v>1111</v>
      </c>
      <c r="F71" s="41">
        <f t="shared" si="4"/>
        <v>1111</v>
      </c>
      <c r="G71" s="41" t="s">
        <v>35</v>
      </c>
    </row>
    <row r="72" spans="1:7" ht="60" x14ac:dyDescent="0.25">
      <c r="A72" s="4">
        <f>A62+1</f>
        <v>20</v>
      </c>
      <c r="B72" s="32" t="s">
        <v>131</v>
      </c>
      <c r="C72" s="6"/>
      <c r="D72" s="6"/>
      <c r="E72" s="7"/>
      <c r="F72" s="8"/>
      <c r="G72" s="9"/>
    </row>
    <row r="73" spans="1:7" x14ac:dyDescent="0.25">
      <c r="A73" s="22" t="s">
        <v>8</v>
      </c>
      <c r="B73" s="32" t="s">
        <v>132</v>
      </c>
      <c r="C73" s="6">
        <f>50*2</f>
        <v>100</v>
      </c>
      <c r="D73" s="6" t="s">
        <v>19</v>
      </c>
      <c r="E73" s="45">
        <v>268</v>
      </c>
      <c r="F73" s="8">
        <f>E73*C73</f>
        <v>26800</v>
      </c>
      <c r="G73" s="9" t="s">
        <v>35</v>
      </c>
    </row>
    <row r="74" spans="1:7" x14ac:dyDescent="0.25">
      <c r="A74" s="22" t="s">
        <v>21</v>
      </c>
      <c r="B74" s="32" t="s">
        <v>133</v>
      </c>
      <c r="C74" s="6">
        <f>25*2</f>
        <v>50</v>
      </c>
      <c r="D74" s="6" t="s">
        <v>97</v>
      </c>
      <c r="E74" s="45">
        <v>179</v>
      </c>
      <c r="F74" s="8">
        <f>E74*C74</f>
        <v>8950</v>
      </c>
      <c r="G74" s="9" t="s">
        <v>35</v>
      </c>
    </row>
    <row r="75" spans="1:7" x14ac:dyDescent="0.25">
      <c r="A75" s="22" t="s">
        <v>24</v>
      </c>
      <c r="B75" s="32" t="s">
        <v>134</v>
      </c>
      <c r="C75" s="6">
        <f>30*2</f>
        <v>60</v>
      </c>
      <c r="D75" s="6" t="s">
        <v>97</v>
      </c>
      <c r="E75" s="45">
        <v>173</v>
      </c>
      <c r="F75" s="8">
        <f>E75*C75</f>
        <v>10380</v>
      </c>
      <c r="G75" s="9" t="s">
        <v>35</v>
      </c>
    </row>
    <row r="76" spans="1:7" x14ac:dyDescent="0.25">
      <c r="A76" s="22" t="s">
        <v>27</v>
      </c>
      <c r="B76" s="32" t="s">
        <v>135</v>
      </c>
      <c r="C76" s="6">
        <f>20*2</f>
        <v>40</v>
      </c>
      <c r="D76" s="6" t="s">
        <v>97</v>
      </c>
      <c r="E76" s="45">
        <v>145</v>
      </c>
      <c r="F76" s="8">
        <f>E76*C76</f>
        <v>5800</v>
      </c>
      <c r="G76" s="9" t="s">
        <v>35</v>
      </c>
    </row>
    <row r="77" spans="1:7" x14ac:dyDescent="0.25">
      <c r="A77" s="22" t="s">
        <v>30</v>
      </c>
      <c r="B77" s="32" t="s">
        <v>136</v>
      </c>
      <c r="C77" s="6">
        <f>10*2</f>
        <v>20</v>
      </c>
      <c r="D77" s="6" t="s">
        <v>97</v>
      </c>
      <c r="E77" s="45">
        <v>171</v>
      </c>
      <c r="F77" s="8">
        <f>E77*C77</f>
        <v>3420</v>
      </c>
      <c r="G77" s="9" t="s">
        <v>35</v>
      </c>
    </row>
    <row r="78" spans="1:7" ht="105" x14ac:dyDescent="0.25">
      <c r="A78" s="51">
        <f>A72+1</f>
        <v>21</v>
      </c>
      <c r="B78" s="52" t="s">
        <v>137</v>
      </c>
      <c r="C78" s="53"/>
      <c r="D78" s="53"/>
      <c r="E78" s="54"/>
      <c r="F78" s="53"/>
      <c r="G78" s="55"/>
    </row>
    <row r="79" spans="1:7" ht="30" x14ac:dyDescent="0.25">
      <c r="A79" s="56" t="s">
        <v>8</v>
      </c>
      <c r="B79" s="52" t="s">
        <v>138</v>
      </c>
      <c r="C79" s="53">
        <v>2</v>
      </c>
      <c r="D79" s="53" t="s">
        <v>97</v>
      </c>
      <c r="E79" s="54">
        <v>1620</v>
      </c>
      <c r="F79" s="53">
        <f t="shared" ref="F79:F80" si="5">E79*C79</f>
        <v>3240</v>
      </c>
      <c r="G79" s="55" t="s">
        <v>35</v>
      </c>
    </row>
    <row r="80" spans="1:7" ht="30" x14ac:dyDescent="0.25">
      <c r="A80" s="51" t="s">
        <v>21</v>
      </c>
      <c r="B80" s="52" t="s">
        <v>139</v>
      </c>
      <c r="C80" s="53">
        <v>16</v>
      </c>
      <c r="D80" s="53" t="s">
        <v>97</v>
      </c>
      <c r="E80" s="54">
        <v>6235</v>
      </c>
      <c r="F80" s="53">
        <f t="shared" si="5"/>
        <v>99760</v>
      </c>
      <c r="G80" s="55" t="s">
        <v>35</v>
      </c>
    </row>
    <row r="81" spans="1:7" ht="75" x14ac:dyDescent="0.25">
      <c r="A81" s="39">
        <f>A78+1</f>
        <v>22</v>
      </c>
      <c r="B81" s="46" t="s">
        <v>140</v>
      </c>
      <c r="C81" s="41"/>
      <c r="D81" s="41"/>
      <c r="E81" s="47"/>
      <c r="F81" s="41"/>
      <c r="G81" s="42" t="s">
        <v>35</v>
      </c>
    </row>
    <row r="82" spans="1:7" ht="30" x14ac:dyDescent="0.25">
      <c r="A82" s="48" t="s">
        <v>8</v>
      </c>
      <c r="B82" s="46" t="s">
        <v>141</v>
      </c>
      <c r="C82" s="41">
        <v>2</v>
      </c>
      <c r="D82" s="41" t="s">
        <v>97</v>
      </c>
      <c r="E82" s="45">
        <v>1030</v>
      </c>
      <c r="F82" s="41">
        <f>E82*C82</f>
        <v>2060</v>
      </c>
      <c r="G82" s="42" t="s">
        <v>35</v>
      </c>
    </row>
    <row r="83" spans="1:7" ht="75" x14ac:dyDescent="0.25">
      <c r="A83" s="57">
        <f>A81+1</f>
        <v>23</v>
      </c>
      <c r="B83" s="44" t="s">
        <v>142</v>
      </c>
      <c r="C83" s="45"/>
      <c r="D83" s="45"/>
      <c r="E83" s="45"/>
      <c r="F83" s="41"/>
      <c r="G83" s="42" t="s">
        <v>35</v>
      </c>
    </row>
    <row r="84" spans="1:7" x14ac:dyDescent="0.25">
      <c r="A84" s="58" t="s">
        <v>8</v>
      </c>
      <c r="B84" s="32" t="s">
        <v>143</v>
      </c>
      <c r="C84" s="14">
        <v>8</v>
      </c>
      <c r="D84" s="6" t="s">
        <v>97</v>
      </c>
      <c r="E84" s="45">
        <v>403</v>
      </c>
      <c r="F84" s="41">
        <f>E84*C84</f>
        <v>3224</v>
      </c>
      <c r="G84" s="42" t="s">
        <v>35</v>
      </c>
    </row>
    <row r="85" spans="1:7" x14ac:dyDescent="0.25">
      <c r="A85" s="58" t="s">
        <v>21</v>
      </c>
      <c r="B85" s="32" t="s">
        <v>144</v>
      </c>
      <c r="C85" s="14">
        <v>8</v>
      </c>
      <c r="D85" s="6" t="s">
        <v>97</v>
      </c>
      <c r="E85" s="45">
        <v>443</v>
      </c>
      <c r="F85" s="41">
        <f>E85*C85</f>
        <v>3544</v>
      </c>
      <c r="G85" s="42" t="s">
        <v>35</v>
      </c>
    </row>
    <row r="86" spans="1:7" x14ac:dyDescent="0.25">
      <c r="A86" s="58" t="s">
        <v>24</v>
      </c>
      <c r="B86" s="32" t="s">
        <v>145</v>
      </c>
      <c r="C86" s="14">
        <v>1</v>
      </c>
      <c r="D86" s="6" t="s">
        <v>97</v>
      </c>
      <c r="E86" s="45">
        <v>478</v>
      </c>
      <c r="F86" s="41">
        <f>E86*C86</f>
        <v>478</v>
      </c>
      <c r="G86" s="42" t="s">
        <v>35</v>
      </c>
    </row>
    <row r="87" spans="1:7" x14ac:dyDescent="0.25">
      <c r="A87" s="58" t="s">
        <v>27</v>
      </c>
      <c r="B87" s="32" t="s">
        <v>146</v>
      </c>
      <c r="C87" s="14">
        <v>3</v>
      </c>
      <c r="D87" s="6" t="s">
        <v>97</v>
      </c>
      <c r="E87" s="45">
        <v>541</v>
      </c>
      <c r="F87" s="41">
        <f>E87*C87</f>
        <v>1623</v>
      </c>
      <c r="G87" s="42" t="s">
        <v>35</v>
      </c>
    </row>
    <row r="88" spans="1:7" x14ac:dyDescent="0.25">
      <c r="A88" s="58" t="s">
        <v>30</v>
      </c>
      <c r="B88" s="32" t="s">
        <v>147</v>
      </c>
      <c r="C88" s="14">
        <v>2</v>
      </c>
      <c r="D88" s="6" t="s">
        <v>97</v>
      </c>
      <c r="E88" s="45">
        <v>598</v>
      </c>
      <c r="F88" s="41">
        <f>E88*C88</f>
        <v>1196</v>
      </c>
      <c r="G88" s="42" t="s">
        <v>35</v>
      </c>
    </row>
    <row r="89" spans="1:7" ht="45" x14ac:dyDescent="0.25">
      <c r="A89" s="39">
        <f>A83+1</f>
        <v>24</v>
      </c>
      <c r="B89" s="17" t="s">
        <v>148</v>
      </c>
      <c r="C89" s="59"/>
      <c r="D89" s="41"/>
      <c r="E89" s="47"/>
      <c r="F89" s="41"/>
      <c r="G89" s="42"/>
    </row>
    <row r="90" spans="1:7" x14ac:dyDescent="0.25">
      <c r="A90" s="39" t="s">
        <v>8</v>
      </c>
      <c r="B90" s="17" t="s">
        <v>149</v>
      </c>
      <c r="C90" s="60">
        <v>10</v>
      </c>
      <c r="D90" s="41" t="s">
        <v>128</v>
      </c>
      <c r="E90" s="45">
        <v>81</v>
      </c>
      <c r="F90" s="41">
        <f>E90*C90</f>
        <v>810</v>
      </c>
      <c r="G90" s="42" t="s">
        <v>35</v>
      </c>
    </row>
    <row r="91" spans="1:7" x14ac:dyDescent="0.25">
      <c r="A91" s="39" t="s">
        <v>8</v>
      </c>
      <c r="B91" s="17" t="s">
        <v>150</v>
      </c>
      <c r="C91" s="60">
        <v>5</v>
      </c>
      <c r="D91" s="41" t="s">
        <v>128</v>
      </c>
      <c r="E91" s="45">
        <v>95</v>
      </c>
      <c r="F91" s="41">
        <f>E91*C91</f>
        <v>475</v>
      </c>
      <c r="G91" s="42" t="s">
        <v>35</v>
      </c>
    </row>
    <row r="92" spans="1:7" x14ac:dyDescent="0.25">
      <c r="A92" s="39" t="s">
        <v>8</v>
      </c>
      <c r="B92" s="17" t="s">
        <v>151</v>
      </c>
      <c r="C92" s="60">
        <v>3</v>
      </c>
      <c r="D92" s="41" t="s">
        <v>128</v>
      </c>
      <c r="E92" s="45">
        <v>116</v>
      </c>
      <c r="F92" s="41">
        <f>E92*C92</f>
        <v>348</v>
      </c>
      <c r="G92" s="42" t="s">
        <v>35</v>
      </c>
    </row>
    <row r="93" spans="1:7" s="77" customFormat="1" ht="33" customHeight="1" x14ac:dyDescent="0.25">
      <c r="A93" s="71">
        <f>A89+1</f>
        <v>25</v>
      </c>
      <c r="B93" s="43" t="s">
        <v>152</v>
      </c>
      <c r="C93" s="72"/>
      <c r="D93" s="73"/>
      <c r="E93" s="74"/>
      <c r="F93" s="75"/>
      <c r="G93" s="76" t="s">
        <v>35</v>
      </c>
    </row>
    <row r="94" spans="1:7" x14ac:dyDescent="0.25">
      <c r="A94" s="22" t="s">
        <v>8</v>
      </c>
      <c r="B94" s="32" t="s">
        <v>153</v>
      </c>
      <c r="C94" s="6">
        <v>30</v>
      </c>
      <c r="D94" s="6" t="s">
        <v>97</v>
      </c>
      <c r="E94" s="34">
        <v>49</v>
      </c>
      <c r="F94" s="14">
        <f>C94*E94</f>
        <v>1470</v>
      </c>
      <c r="G94" s="18" t="s">
        <v>35</v>
      </c>
    </row>
    <row r="95" spans="1:7" x14ac:dyDescent="0.25">
      <c r="A95" s="18"/>
      <c r="B95" s="61" t="s">
        <v>154</v>
      </c>
      <c r="C95" s="62"/>
      <c r="D95" s="63"/>
      <c r="E95" s="63"/>
      <c r="F95" s="64">
        <f>SUM(F5:F94)</f>
        <v>498610</v>
      </c>
      <c r="G95" s="18"/>
    </row>
    <row r="96" spans="1:7" x14ac:dyDescent="0.25">
      <c r="A96" s="18"/>
      <c r="B96" s="61" t="s">
        <v>155</v>
      </c>
      <c r="C96" s="62"/>
      <c r="D96" s="63"/>
      <c r="E96" s="63"/>
      <c r="F96" s="65">
        <f>F95/114.05*100</f>
        <v>437185.44498027186</v>
      </c>
      <c r="G96" s="18"/>
    </row>
    <row r="97" spans="1:7" x14ac:dyDescent="0.25">
      <c r="A97" s="18"/>
      <c r="B97" s="61" t="s">
        <v>156</v>
      </c>
      <c r="C97" s="62"/>
      <c r="D97" s="63"/>
      <c r="E97" s="63"/>
      <c r="F97" s="65">
        <f>F96*18%</f>
        <v>78693.380096448935</v>
      </c>
      <c r="G97" s="18"/>
    </row>
    <row r="98" spans="1:7" x14ac:dyDescent="0.25">
      <c r="A98" s="18"/>
      <c r="B98" s="61" t="s">
        <v>157</v>
      </c>
      <c r="C98" s="62"/>
      <c r="D98" s="63"/>
      <c r="E98" s="63"/>
      <c r="F98" s="65">
        <f>F96+F97</f>
        <v>515878.82507672079</v>
      </c>
      <c r="G98" s="18"/>
    </row>
    <row r="99" spans="1:7" x14ac:dyDescent="0.25">
      <c r="A99" s="18"/>
      <c r="B99" s="66" t="s">
        <v>158</v>
      </c>
      <c r="C99" s="67"/>
      <c r="D99" s="18"/>
      <c r="E99" s="67"/>
      <c r="F99" s="64">
        <f>F98*3%</f>
        <v>15476.364752301623</v>
      </c>
      <c r="G99" s="18"/>
    </row>
    <row r="100" spans="1:7" x14ac:dyDescent="0.25">
      <c r="A100" s="18"/>
      <c r="B100" s="66" t="s">
        <v>159</v>
      </c>
      <c r="C100" s="67"/>
      <c r="D100" s="18"/>
      <c r="E100" s="67"/>
      <c r="F100" s="64">
        <f>F98+F99</f>
        <v>531355.18982902239</v>
      </c>
      <c r="G100" s="18"/>
    </row>
    <row r="101" spans="1:7" x14ac:dyDescent="0.25">
      <c r="A101" s="18"/>
      <c r="B101" s="68" t="s">
        <v>160</v>
      </c>
      <c r="C101" s="62"/>
      <c r="D101" s="63"/>
      <c r="E101" s="62"/>
      <c r="F101" s="69">
        <f>ROUND(F100,)</f>
        <v>531355</v>
      </c>
      <c r="G101" s="18"/>
    </row>
  </sheetData>
  <mergeCells count="2">
    <mergeCell ref="A1:G1"/>
    <mergeCell ref="A2:G2"/>
  </mergeCells>
  <dataValidations count="1">
    <dataValidation type="decimal" allowBlank="1" showInputMessage="1" showErrorMessage="1" error="Enter Only Numeric Values" prompt="Enter Value which is greater than &quot; 0 &quot; _x000a_     _x000a_ =====_x000a__x000a_If you have left this cell blank, then the same will be treated as &quot;ZERO&quot;" sqref="E95:E101 E10:E11">
      <formula1>-99999999</formula1>
      <formula2>9.99999999999999E+43</formula2>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tabSelected="1" workbookViewId="0">
      <selection activeCell="B2" sqref="B2:F2"/>
    </sheetView>
  </sheetViews>
  <sheetFormatPr defaultRowHeight="15" x14ac:dyDescent="0.25"/>
  <cols>
    <col min="2" max="2" width="37.42578125" customWidth="1"/>
    <col min="3" max="3" width="7.42578125" customWidth="1"/>
    <col min="5" max="5" width="8.5703125" customWidth="1"/>
    <col min="6" max="6" width="15.7109375" customWidth="1"/>
    <col min="10" max="10" width="14" customWidth="1"/>
  </cols>
  <sheetData>
    <row r="1" spans="1:10" x14ac:dyDescent="0.25">
      <c r="B1" s="79"/>
      <c r="C1" s="79"/>
      <c r="D1" s="79"/>
      <c r="E1" s="79"/>
      <c r="F1" s="79"/>
    </row>
    <row r="2" spans="1:10" ht="57.75" customHeight="1" x14ac:dyDescent="0.25">
      <c r="B2" s="87" t="s">
        <v>164</v>
      </c>
      <c r="C2" s="87"/>
      <c r="D2" s="87"/>
      <c r="E2" s="87"/>
      <c r="F2" s="87"/>
    </row>
    <row r="3" spans="1:10" s="70" customFormat="1" x14ac:dyDescent="0.25">
      <c r="A3" s="84" t="s">
        <v>163</v>
      </c>
      <c r="B3" s="1" t="s">
        <v>2</v>
      </c>
      <c r="C3" s="1" t="s">
        <v>3</v>
      </c>
      <c r="D3" s="1" t="s">
        <v>4</v>
      </c>
      <c r="E3" s="1" t="s">
        <v>5</v>
      </c>
      <c r="F3" s="2" t="s">
        <v>6</v>
      </c>
    </row>
    <row r="4" spans="1:10" ht="121.5" customHeight="1" x14ac:dyDescent="0.25">
      <c r="A4" s="85">
        <v>1</v>
      </c>
      <c r="B4" s="5" t="s">
        <v>7</v>
      </c>
      <c r="C4" s="6"/>
      <c r="D4" s="6"/>
      <c r="E4" s="7"/>
      <c r="F4" s="8"/>
    </row>
    <row r="5" spans="1:10" x14ac:dyDescent="0.25">
      <c r="A5" s="85">
        <v>1.1000000000000001</v>
      </c>
      <c r="B5" s="5" t="s">
        <v>9</v>
      </c>
      <c r="C5" s="6">
        <v>19</v>
      </c>
      <c r="D5" s="6" t="s">
        <v>10</v>
      </c>
      <c r="E5" s="11">
        <v>1845</v>
      </c>
      <c r="F5" s="8">
        <f>E5*C5</f>
        <v>35055</v>
      </c>
      <c r="I5" s="88">
        <v>1620</v>
      </c>
      <c r="J5" s="88">
        <f>I5*C5</f>
        <v>30780</v>
      </c>
    </row>
    <row r="6" spans="1:10" ht="135" x14ac:dyDescent="0.25">
      <c r="A6" s="85">
        <v>2</v>
      </c>
      <c r="B6" s="13" t="s">
        <v>12</v>
      </c>
      <c r="C6" s="14"/>
      <c r="D6" s="15"/>
      <c r="E6" s="14"/>
      <c r="F6" s="14"/>
      <c r="I6" s="88"/>
      <c r="J6" s="88"/>
    </row>
    <row r="7" spans="1:10" x14ac:dyDescent="0.25">
      <c r="A7" s="85">
        <v>2.1</v>
      </c>
      <c r="B7" s="13" t="s">
        <v>14</v>
      </c>
      <c r="C7" s="14">
        <v>5</v>
      </c>
      <c r="D7" s="15" t="s">
        <v>15</v>
      </c>
      <c r="E7" s="14">
        <v>1094</v>
      </c>
      <c r="F7" s="14">
        <f>C7*E7</f>
        <v>5470</v>
      </c>
      <c r="I7" s="88">
        <v>960</v>
      </c>
      <c r="J7" s="88">
        <f t="shared" ref="J6:J69" si="0">I7*C7</f>
        <v>4800</v>
      </c>
    </row>
    <row r="8" spans="1:10" ht="60" x14ac:dyDescent="0.25">
      <c r="A8" s="85">
        <v>3</v>
      </c>
      <c r="B8" s="17" t="s">
        <v>17</v>
      </c>
      <c r="C8" s="14"/>
      <c r="D8" s="14"/>
      <c r="E8" s="14"/>
      <c r="F8" s="8"/>
      <c r="I8" s="88"/>
      <c r="J8" s="88"/>
    </row>
    <row r="9" spans="1:10" x14ac:dyDescent="0.25">
      <c r="A9" s="85">
        <v>3.1</v>
      </c>
      <c r="B9" s="20" t="s">
        <v>18</v>
      </c>
      <c r="C9" s="14">
        <v>10</v>
      </c>
      <c r="D9" s="21" t="s">
        <v>19</v>
      </c>
      <c r="E9" s="14">
        <v>45</v>
      </c>
      <c r="F9" s="14">
        <f>C9*E9</f>
        <v>450</v>
      </c>
      <c r="I9" s="88">
        <v>39</v>
      </c>
      <c r="J9" s="88">
        <f t="shared" si="0"/>
        <v>390</v>
      </c>
    </row>
    <row r="10" spans="1:10" x14ac:dyDescent="0.25">
      <c r="A10" s="85">
        <v>3.2</v>
      </c>
      <c r="B10" s="23" t="s">
        <v>22</v>
      </c>
      <c r="C10" s="6">
        <v>20</v>
      </c>
      <c r="D10" s="6" t="s">
        <v>19</v>
      </c>
      <c r="E10" s="11">
        <v>95</v>
      </c>
      <c r="F10" s="8">
        <f>E10*C10</f>
        <v>1900</v>
      </c>
      <c r="I10" s="88">
        <v>83</v>
      </c>
      <c r="J10" s="88">
        <f t="shared" si="0"/>
        <v>1660</v>
      </c>
    </row>
    <row r="11" spans="1:10" x14ac:dyDescent="0.25">
      <c r="A11" s="85">
        <v>3.3</v>
      </c>
      <c r="B11" s="23" t="s">
        <v>25</v>
      </c>
      <c r="C11" s="6">
        <v>20</v>
      </c>
      <c r="D11" s="6" t="s">
        <v>19</v>
      </c>
      <c r="E11" s="24">
        <v>137</v>
      </c>
      <c r="F11" s="25">
        <f>E11*C11</f>
        <v>2740</v>
      </c>
      <c r="I11" s="88">
        <v>120</v>
      </c>
      <c r="J11" s="88">
        <f t="shared" si="0"/>
        <v>2400</v>
      </c>
    </row>
    <row r="12" spans="1:10" x14ac:dyDescent="0.25">
      <c r="A12" s="85">
        <v>3.4</v>
      </c>
      <c r="B12" s="23" t="s">
        <v>28</v>
      </c>
      <c r="C12" s="6">
        <v>40</v>
      </c>
      <c r="D12" s="6" t="s">
        <v>19</v>
      </c>
      <c r="E12" s="11">
        <v>206</v>
      </c>
      <c r="F12" s="8">
        <f>E12*C12</f>
        <v>8240</v>
      </c>
      <c r="I12" s="88">
        <v>181</v>
      </c>
      <c r="J12" s="88">
        <f t="shared" si="0"/>
        <v>7240</v>
      </c>
    </row>
    <row r="13" spans="1:10" x14ac:dyDescent="0.25">
      <c r="A13" s="85">
        <v>3.5</v>
      </c>
      <c r="B13" s="23" t="s">
        <v>31</v>
      </c>
      <c r="C13" s="6">
        <v>40</v>
      </c>
      <c r="D13" s="6" t="s">
        <v>19</v>
      </c>
      <c r="E13" s="27">
        <v>304</v>
      </c>
      <c r="F13" s="28">
        <f>E13*C13</f>
        <v>12160</v>
      </c>
      <c r="I13" s="88">
        <v>266</v>
      </c>
      <c r="J13" s="88">
        <f t="shared" si="0"/>
        <v>10640</v>
      </c>
    </row>
    <row r="14" spans="1:10" x14ac:dyDescent="0.25">
      <c r="A14" s="85">
        <v>3.6</v>
      </c>
      <c r="B14" s="23" t="s">
        <v>34</v>
      </c>
      <c r="C14" s="6">
        <v>40</v>
      </c>
      <c r="D14" s="6" t="s">
        <v>19</v>
      </c>
      <c r="E14" s="24">
        <v>1219</v>
      </c>
      <c r="F14" s="8">
        <f>E14*C14</f>
        <v>48760</v>
      </c>
      <c r="I14" s="88">
        <v>1068</v>
      </c>
      <c r="J14" s="88">
        <f t="shared" si="0"/>
        <v>42720</v>
      </c>
    </row>
    <row r="15" spans="1:10" ht="75" x14ac:dyDescent="0.25">
      <c r="A15" s="85">
        <v>4</v>
      </c>
      <c r="B15" s="20" t="s">
        <v>36</v>
      </c>
      <c r="C15" s="31"/>
      <c r="D15" s="21"/>
      <c r="E15" s="31"/>
      <c r="F15" s="31"/>
      <c r="I15" s="88"/>
      <c r="J15" s="88"/>
    </row>
    <row r="16" spans="1:10" x14ac:dyDescent="0.25">
      <c r="A16" s="85">
        <v>4.0999999999999996</v>
      </c>
      <c r="B16" s="20" t="s">
        <v>38</v>
      </c>
      <c r="C16" s="14">
        <v>80</v>
      </c>
      <c r="D16" s="21" t="s">
        <v>19</v>
      </c>
      <c r="E16" s="14">
        <v>38</v>
      </c>
      <c r="F16" s="14">
        <f>C16*E16</f>
        <v>3040</v>
      </c>
      <c r="I16" s="88">
        <v>35</v>
      </c>
      <c r="J16" s="88">
        <f t="shared" si="0"/>
        <v>2800</v>
      </c>
    </row>
    <row r="17" spans="1:10" ht="90" x14ac:dyDescent="0.25">
      <c r="A17" s="85">
        <v>5</v>
      </c>
      <c r="B17" s="32" t="s">
        <v>40</v>
      </c>
      <c r="C17" s="6"/>
      <c r="D17" s="6"/>
      <c r="E17" s="7"/>
      <c r="F17" s="8"/>
      <c r="I17" s="88"/>
      <c r="J17" s="88"/>
    </row>
    <row r="18" spans="1:10" x14ac:dyDescent="0.25">
      <c r="A18" s="85">
        <v>5.0999999999999996</v>
      </c>
      <c r="B18" s="32" t="s">
        <v>41</v>
      </c>
      <c r="C18" s="6">
        <v>50</v>
      </c>
      <c r="D18" s="6" t="s">
        <v>19</v>
      </c>
      <c r="E18" s="34">
        <v>223</v>
      </c>
      <c r="F18" s="8">
        <f>E18*C18</f>
        <v>11150</v>
      </c>
      <c r="I18" s="88">
        <v>196</v>
      </c>
      <c r="J18" s="88">
        <f t="shared" si="0"/>
        <v>9800</v>
      </c>
    </row>
    <row r="19" spans="1:10" x14ac:dyDescent="0.25">
      <c r="A19" s="85">
        <v>5.2</v>
      </c>
      <c r="B19" s="32" t="s">
        <v>43</v>
      </c>
      <c r="C19" s="6">
        <v>30</v>
      </c>
      <c r="D19" s="6" t="s">
        <v>19</v>
      </c>
      <c r="E19" s="34">
        <v>256</v>
      </c>
      <c r="F19" s="8">
        <f>E19*C19</f>
        <v>7680</v>
      </c>
      <c r="I19" s="88">
        <v>224</v>
      </c>
      <c r="J19" s="88">
        <f t="shared" si="0"/>
        <v>6720</v>
      </c>
    </row>
    <row r="20" spans="1:10" x14ac:dyDescent="0.25">
      <c r="A20" s="85">
        <v>5.3</v>
      </c>
      <c r="B20" s="32" t="s">
        <v>45</v>
      </c>
      <c r="C20" s="6">
        <v>20</v>
      </c>
      <c r="D20" s="6" t="s">
        <v>19</v>
      </c>
      <c r="E20" s="24">
        <v>326</v>
      </c>
      <c r="F20" s="8">
        <f>E20*C20</f>
        <v>6520</v>
      </c>
      <c r="I20" s="88">
        <v>285</v>
      </c>
      <c r="J20" s="88">
        <f t="shared" si="0"/>
        <v>5700</v>
      </c>
    </row>
    <row r="21" spans="1:10" ht="60" x14ac:dyDescent="0.25">
      <c r="A21" s="85">
        <v>6</v>
      </c>
      <c r="B21" s="36" t="s">
        <v>47</v>
      </c>
      <c r="C21" s="8"/>
      <c r="D21" s="6"/>
      <c r="E21" s="7"/>
      <c r="F21" s="8"/>
      <c r="I21" s="88"/>
      <c r="J21" s="88"/>
    </row>
    <row r="22" spans="1:10" x14ac:dyDescent="0.25">
      <c r="A22" s="85">
        <v>6.1</v>
      </c>
      <c r="B22" s="20" t="s">
        <v>48</v>
      </c>
      <c r="C22" s="14">
        <v>30</v>
      </c>
      <c r="D22" s="21" t="s">
        <v>49</v>
      </c>
      <c r="E22" s="14">
        <v>103</v>
      </c>
      <c r="F22" s="14">
        <f t="shared" ref="F22:F29" si="1">C22*E22</f>
        <v>3090</v>
      </c>
      <c r="I22" s="88">
        <v>90</v>
      </c>
      <c r="J22" s="88">
        <f t="shared" si="0"/>
        <v>2700</v>
      </c>
    </row>
    <row r="23" spans="1:10" x14ac:dyDescent="0.25">
      <c r="A23" s="85">
        <v>6.2</v>
      </c>
      <c r="B23" s="20" t="s">
        <v>51</v>
      </c>
      <c r="C23" s="14">
        <v>2</v>
      </c>
      <c r="D23" s="21" t="s">
        <v>49</v>
      </c>
      <c r="E23" s="14">
        <v>148</v>
      </c>
      <c r="F23" s="14">
        <f t="shared" si="1"/>
        <v>296</v>
      </c>
      <c r="I23" s="88">
        <v>19</v>
      </c>
      <c r="J23" s="88">
        <f t="shared" si="0"/>
        <v>38</v>
      </c>
    </row>
    <row r="24" spans="1:10" x14ac:dyDescent="0.25">
      <c r="A24" s="85">
        <v>6.3</v>
      </c>
      <c r="B24" s="20" t="s">
        <v>53</v>
      </c>
      <c r="C24" s="14">
        <v>2</v>
      </c>
      <c r="D24" s="21" t="s">
        <v>49</v>
      </c>
      <c r="E24" s="14">
        <v>156</v>
      </c>
      <c r="F24" s="14">
        <f t="shared" si="1"/>
        <v>312</v>
      </c>
      <c r="I24" s="88">
        <v>136</v>
      </c>
      <c r="J24" s="88">
        <f t="shared" si="0"/>
        <v>272</v>
      </c>
    </row>
    <row r="25" spans="1:10" x14ac:dyDescent="0.25">
      <c r="A25" s="85">
        <v>6.4</v>
      </c>
      <c r="B25" s="20" t="s">
        <v>55</v>
      </c>
      <c r="C25" s="14">
        <v>3</v>
      </c>
      <c r="D25" s="21" t="s">
        <v>49</v>
      </c>
      <c r="E25" s="14">
        <v>122</v>
      </c>
      <c r="F25" s="14">
        <f t="shared" si="1"/>
        <v>366</v>
      </c>
      <c r="I25" s="88">
        <v>107</v>
      </c>
      <c r="J25" s="88">
        <f t="shared" si="0"/>
        <v>321</v>
      </c>
    </row>
    <row r="26" spans="1:10" x14ac:dyDescent="0.25">
      <c r="A26" s="85">
        <v>6.5</v>
      </c>
      <c r="B26" s="20" t="s">
        <v>57</v>
      </c>
      <c r="C26" s="14">
        <v>2</v>
      </c>
      <c r="D26" s="21" t="s">
        <v>49</v>
      </c>
      <c r="E26" s="14">
        <v>197</v>
      </c>
      <c r="F26" s="14">
        <f t="shared" si="1"/>
        <v>394</v>
      </c>
      <c r="I26" s="88">
        <v>173</v>
      </c>
      <c r="J26" s="88">
        <f t="shared" si="0"/>
        <v>346</v>
      </c>
    </row>
    <row r="27" spans="1:10" x14ac:dyDescent="0.25">
      <c r="A27" s="85">
        <v>6.6</v>
      </c>
      <c r="B27" s="20" t="s">
        <v>59</v>
      </c>
      <c r="C27" s="14">
        <v>2</v>
      </c>
      <c r="D27" s="21" t="s">
        <v>49</v>
      </c>
      <c r="E27" s="14">
        <v>148</v>
      </c>
      <c r="F27" s="14">
        <f t="shared" si="1"/>
        <v>296</v>
      </c>
      <c r="I27" s="88">
        <v>130</v>
      </c>
      <c r="J27" s="88">
        <f t="shared" si="0"/>
        <v>260</v>
      </c>
    </row>
    <row r="28" spans="1:10" x14ac:dyDescent="0.25">
      <c r="A28" s="85">
        <v>6.7</v>
      </c>
      <c r="B28" s="20" t="s">
        <v>62</v>
      </c>
      <c r="C28" s="14">
        <v>5</v>
      </c>
      <c r="D28" s="21" t="s">
        <v>49</v>
      </c>
      <c r="E28" s="14">
        <v>40</v>
      </c>
      <c r="F28" s="14">
        <f t="shared" si="1"/>
        <v>200</v>
      </c>
      <c r="I28" s="88">
        <v>35</v>
      </c>
      <c r="J28" s="88">
        <f t="shared" si="0"/>
        <v>175</v>
      </c>
    </row>
    <row r="29" spans="1:10" ht="30" x14ac:dyDescent="0.25">
      <c r="A29" s="85">
        <v>6.8</v>
      </c>
      <c r="B29" s="20" t="s">
        <v>64</v>
      </c>
      <c r="C29" s="14">
        <v>8</v>
      </c>
      <c r="D29" s="21" t="s">
        <v>49</v>
      </c>
      <c r="E29" s="14">
        <v>369</v>
      </c>
      <c r="F29" s="14">
        <f t="shared" si="1"/>
        <v>2952</v>
      </c>
      <c r="I29" s="88">
        <v>324</v>
      </c>
      <c r="J29" s="88">
        <f t="shared" si="0"/>
        <v>2592</v>
      </c>
    </row>
    <row r="30" spans="1:10" ht="60" x14ac:dyDescent="0.25">
      <c r="A30" s="85">
        <v>7</v>
      </c>
      <c r="B30" s="13" t="s">
        <v>66</v>
      </c>
      <c r="C30" s="14"/>
      <c r="D30" s="15"/>
      <c r="E30" s="14"/>
      <c r="F30" s="14"/>
      <c r="I30" s="88"/>
      <c r="J30" s="88"/>
    </row>
    <row r="31" spans="1:10" x14ac:dyDescent="0.25">
      <c r="A31" s="85">
        <v>7.1</v>
      </c>
      <c r="B31" s="13" t="s">
        <v>68</v>
      </c>
      <c r="C31" s="14">
        <v>8</v>
      </c>
      <c r="D31" s="15" t="s">
        <v>49</v>
      </c>
      <c r="E31" s="14">
        <v>298</v>
      </c>
      <c r="F31" s="14">
        <f>C31*E31</f>
        <v>2384</v>
      </c>
      <c r="I31" s="88">
        <v>261</v>
      </c>
      <c r="J31" s="88">
        <f t="shared" si="0"/>
        <v>2088</v>
      </c>
    </row>
    <row r="32" spans="1:10" x14ac:dyDescent="0.25">
      <c r="A32" s="85">
        <v>7.2</v>
      </c>
      <c r="B32" s="13" t="s">
        <v>70</v>
      </c>
      <c r="C32" s="14">
        <v>8</v>
      </c>
      <c r="D32" s="15" t="s">
        <v>49</v>
      </c>
      <c r="E32" s="14">
        <v>327</v>
      </c>
      <c r="F32" s="14">
        <f>C32*E32</f>
        <v>2616</v>
      </c>
      <c r="I32" s="88">
        <v>286</v>
      </c>
      <c r="J32" s="88">
        <f t="shared" si="0"/>
        <v>2288</v>
      </c>
    </row>
    <row r="33" spans="1:10" x14ac:dyDescent="0.25">
      <c r="A33" s="85">
        <v>7.3</v>
      </c>
      <c r="B33" s="13" t="s">
        <v>72</v>
      </c>
      <c r="C33" s="14">
        <v>1</v>
      </c>
      <c r="D33" s="15" t="s">
        <v>49</v>
      </c>
      <c r="E33" s="14">
        <v>343</v>
      </c>
      <c r="F33" s="14">
        <f>C33*E33</f>
        <v>343</v>
      </c>
      <c r="I33" s="88">
        <v>300</v>
      </c>
      <c r="J33" s="88">
        <f t="shared" si="0"/>
        <v>300</v>
      </c>
    </row>
    <row r="34" spans="1:10" x14ac:dyDescent="0.25">
      <c r="A34" s="85">
        <v>7.4</v>
      </c>
      <c r="B34" s="13" t="s">
        <v>74</v>
      </c>
      <c r="C34" s="14">
        <v>20</v>
      </c>
      <c r="D34" s="15" t="s">
        <v>49</v>
      </c>
      <c r="E34" s="14">
        <v>402</v>
      </c>
      <c r="F34" s="14">
        <f>C34*E34</f>
        <v>8040</v>
      </c>
      <c r="I34" s="88">
        <v>352</v>
      </c>
      <c r="J34" s="88">
        <f t="shared" si="0"/>
        <v>7040</v>
      </c>
    </row>
    <row r="35" spans="1:10" x14ac:dyDescent="0.25">
      <c r="A35" s="85">
        <v>7.5</v>
      </c>
      <c r="B35" s="13" t="s">
        <v>76</v>
      </c>
      <c r="C35" s="14">
        <v>4</v>
      </c>
      <c r="D35" s="15" t="s">
        <v>49</v>
      </c>
      <c r="E35" s="14">
        <v>454</v>
      </c>
      <c r="F35" s="14">
        <f>C35*E35</f>
        <v>1816</v>
      </c>
      <c r="I35" s="88">
        <v>398</v>
      </c>
      <c r="J35" s="88">
        <f t="shared" si="0"/>
        <v>1592</v>
      </c>
    </row>
    <row r="36" spans="1:10" ht="45" x14ac:dyDescent="0.25">
      <c r="A36" s="85">
        <v>8</v>
      </c>
      <c r="B36" s="32" t="s">
        <v>78</v>
      </c>
      <c r="C36" s="6"/>
      <c r="D36" s="6"/>
      <c r="E36" s="7"/>
      <c r="F36" s="8"/>
      <c r="I36" s="88"/>
      <c r="J36" s="88"/>
    </row>
    <row r="37" spans="1:10" x14ac:dyDescent="0.25">
      <c r="A37" s="85">
        <v>8.1</v>
      </c>
      <c r="B37" s="20" t="s">
        <v>79</v>
      </c>
      <c r="C37" s="14">
        <v>2</v>
      </c>
      <c r="D37" s="21" t="s">
        <v>49</v>
      </c>
      <c r="E37" s="14">
        <v>133</v>
      </c>
      <c r="F37" s="14">
        <f t="shared" ref="F37:F42" si="2">C37*E37</f>
        <v>266</v>
      </c>
      <c r="I37" s="88">
        <v>116</v>
      </c>
      <c r="J37" s="88">
        <f t="shared" si="0"/>
        <v>232</v>
      </c>
    </row>
    <row r="38" spans="1:10" x14ac:dyDescent="0.25">
      <c r="A38" s="85">
        <v>8.1999999999999993</v>
      </c>
      <c r="B38" s="20" t="s">
        <v>81</v>
      </c>
      <c r="C38" s="14">
        <v>2</v>
      </c>
      <c r="D38" s="21" t="s">
        <v>49</v>
      </c>
      <c r="E38" s="14">
        <v>151</v>
      </c>
      <c r="F38" s="14">
        <f t="shared" si="2"/>
        <v>302</v>
      </c>
      <c r="I38" s="88">
        <v>132</v>
      </c>
      <c r="J38" s="88">
        <f t="shared" si="0"/>
        <v>264</v>
      </c>
    </row>
    <row r="39" spans="1:10" x14ac:dyDescent="0.25">
      <c r="A39" s="85">
        <v>8.3000000000000007</v>
      </c>
      <c r="B39" s="20" t="s">
        <v>83</v>
      </c>
      <c r="C39" s="14">
        <v>1</v>
      </c>
      <c r="D39" s="21" t="s">
        <v>49</v>
      </c>
      <c r="E39" s="14">
        <v>158</v>
      </c>
      <c r="F39" s="14">
        <f t="shared" si="2"/>
        <v>158</v>
      </c>
      <c r="I39" s="88">
        <v>139</v>
      </c>
      <c r="J39" s="88">
        <f t="shared" si="0"/>
        <v>139</v>
      </c>
    </row>
    <row r="40" spans="1:10" x14ac:dyDescent="0.25">
      <c r="A40" s="85">
        <v>8.4</v>
      </c>
      <c r="B40" s="20" t="s">
        <v>85</v>
      </c>
      <c r="C40" s="14">
        <v>1</v>
      </c>
      <c r="D40" s="21" t="s">
        <v>49</v>
      </c>
      <c r="E40" s="14">
        <v>182</v>
      </c>
      <c r="F40" s="14">
        <f t="shared" si="2"/>
        <v>182</v>
      </c>
      <c r="I40" s="88">
        <v>159</v>
      </c>
      <c r="J40" s="88">
        <f t="shared" si="0"/>
        <v>159</v>
      </c>
    </row>
    <row r="41" spans="1:10" x14ac:dyDescent="0.25">
      <c r="A41" s="85">
        <v>8.5</v>
      </c>
      <c r="B41" s="20" t="s">
        <v>87</v>
      </c>
      <c r="C41" s="14">
        <v>1</v>
      </c>
      <c r="D41" s="21" t="s">
        <v>49</v>
      </c>
      <c r="E41" s="14">
        <v>211</v>
      </c>
      <c r="F41" s="14">
        <f t="shared" si="2"/>
        <v>211</v>
      </c>
      <c r="I41" s="88">
        <v>185</v>
      </c>
      <c r="J41" s="88">
        <f t="shared" si="0"/>
        <v>185</v>
      </c>
    </row>
    <row r="42" spans="1:10" ht="45" x14ac:dyDescent="0.25">
      <c r="A42" s="85">
        <v>9</v>
      </c>
      <c r="B42" s="38" t="s">
        <v>89</v>
      </c>
      <c r="C42" s="14">
        <v>24</v>
      </c>
      <c r="D42" s="21" t="s">
        <v>49</v>
      </c>
      <c r="E42" s="14">
        <v>87</v>
      </c>
      <c r="F42" s="14">
        <f t="shared" si="2"/>
        <v>2088</v>
      </c>
      <c r="I42" s="88">
        <v>76</v>
      </c>
      <c r="J42" s="88">
        <f t="shared" si="0"/>
        <v>1824</v>
      </c>
    </row>
    <row r="43" spans="1:10" ht="122.25" customHeight="1" x14ac:dyDescent="0.25">
      <c r="A43" s="85">
        <v>10</v>
      </c>
      <c r="B43" s="13" t="s">
        <v>91</v>
      </c>
      <c r="C43" s="14"/>
      <c r="D43" s="21"/>
      <c r="E43" s="14"/>
      <c r="F43" s="14"/>
      <c r="I43" s="88"/>
      <c r="J43" s="88"/>
    </row>
    <row r="44" spans="1:10" x14ac:dyDescent="0.25">
      <c r="A44" s="85">
        <v>10.1</v>
      </c>
      <c r="B44" s="13" t="s">
        <v>93</v>
      </c>
      <c r="C44" s="14">
        <v>2</v>
      </c>
      <c r="D44" s="21" t="s">
        <v>49</v>
      </c>
      <c r="E44" s="14">
        <v>5967</v>
      </c>
      <c r="F44" s="14">
        <f>C44*E44</f>
        <v>11934</v>
      </c>
      <c r="I44" s="88">
        <v>5231</v>
      </c>
      <c r="J44" s="88">
        <f t="shared" si="0"/>
        <v>10462</v>
      </c>
    </row>
    <row r="45" spans="1:10" ht="90" x14ac:dyDescent="0.25">
      <c r="A45" s="85">
        <v>11</v>
      </c>
      <c r="B45" s="32" t="s">
        <v>95</v>
      </c>
      <c r="C45" s="6"/>
      <c r="D45" s="6"/>
      <c r="E45" s="6"/>
      <c r="F45" s="8"/>
      <c r="I45" s="88"/>
      <c r="J45" s="88"/>
    </row>
    <row r="46" spans="1:10" x14ac:dyDescent="0.25">
      <c r="A46" s="85">
        <v>11.1</v>
      </c>
      <c r="B46" s="32" t="s">
        <v>96</v>
      </c>
      <c r="C46" s="6">
        <v>16</v>
      </c>
      <c r="D46" s="6" t="s">
        <v>97</v>
      </c>
      <c r="E46" s="6">
        <v>256</v>
      </c>
      <c r="F46" s="8">
        <f>E46*C46</f>
        <v>4096</v>
      </c>
      <c r="I46" s="88">
        <v>224</v>
      </c>
      <c r="J46" s="88">
        <f t="shared" si="0"/>
        <v>3584</v>
      </c>
    </row>
    <row r="47" spans="1:10" x14ac:dyDescent="0.25">
      <c r="A47" s="85">
        <v>11.2</v>
      </c>
      <c r="B47" s="32" t="s">
        <v>99</v>
      </c>
      <c r="C47" s="6">
        <v>2</v>
      </c>
      <c r="D47" s="6" t="s">
        <v>97</v>
      </c>
      <c r="E47" s="6">
        <v>599</v>
      </c>
      <c r="F47" s="8">
        <f>E47*C47</f>
        <v>1198</v>
      </c>
      <c r="I47" s="88">
        <v>525</v>
      </c>
      <c r="J47" s="88">
        <f t="shared" si="0"/>
        <v>1050</v>
      </c>
    </row>
    <row r="48" spans="1:10" x14ac:dyDescent="0.25">
      <c r="A48" s="85">
        <v>11.3</v>
      </c>
      <c r="B48" s="13" t="s">
        <v>101</v>
      </c>
      <c r="C48" s="14">
        <v>1</v>
      </c>
      <c r="D48" s="21" t="s">
        <v>49</v>
      </c>
      <c r="E48" s="14">
        <v>1007</v>
      </c>
      <c r="F48" s="14">
        <f>C48*E48</f>
        <v>1007</v>
      </c>
      <c r="I48" s="88">
        <v>882</v>
      </c>
      <c r="J48" s="88">
        <f t="shared" si="0"/>
        <v>882</v>
      </c>
    </row>
    <row r="49" spans="1:10" x14ac:dyDescent="0.25">
      <c r="A49" s="85">
        <v>11.4</v>
      </c>
      <c r="B49" s="13" t="s">
        <v>103</v>
      </c>
      <c r="C49" s="14">
        <v>1</v>
      </c>
      <c r="D49" s="21" t="s">
        <v>49</v>
      </c>
      <c r="E49" s="14">
        <v>1228</v>
      </c>
      <c r="F49" s="14">
        <f>C49*E49</f>
        <v>1228</v>
      </c>
      <c r="I49" s="88">
        <v>1076</v>
      </c>
      <c r="J49" s="88">
        <f t="shared" si="0"/>
        <v>1076</v>
      </c>
    </row>
    <row r="50" spans="1:10" x14ac:dyDescent="0.25">
      <c r="A50" s="85">
        <v>11.5</v>
      </c>
      <c r="B50" s="20" t="s">
        <v>105</v>
      </c>
      <c r="C50" s="14">
        <v>10</v>
      </c>
      <c r="D50" s="21" t="s">
        <v>49</v>
      </c>
      <c r="E50" s="14">
        <v>13</v>
      </c>
      <c r="F50" s="14">
        <f>C50*E50</f>
        <v>130</v>
      </c>
      <c r="I50" s="88">
        <v>11</v>
      </c>
      <c r="J50" s="88">
        <f t="shared" si="0"/>
        <v>110</v>
      </c>
    </row>
    <row r="51" spans="1:10" ht="105" x14ac:dyDescent="0.25">
      <c r="A51" s="85">
        <v>12</v>
      </c>
      <c r="B51" s="32" t="s">
        <v>107</v>
      </c>
      <c r="C51" s="6"/>
      <c r="D51" s="6"/>
      <c r="E51" s="6"/>
      <c r="F51" s="8">
        <f t="shared" ref="F51" si="3">E51*C51</f>
        <v>0</v>
      </c>
      <c r="I51" s="88"/>
      <c r="J51" s="88"/>
    </row>
    <row r="52" spans="1:10" x14ac:dyDescent="0.25">
      <c r="A52" s="85">
        <v>12.1</v>
      </c>
      <c r="B52" s="20" t="s">
        <v>108</v>
      </c>
      <c r="C52" s="14">
        <v>6</v>
      </c>
      <c r="D52" s="21" t="s">
        <v>49</v>
      </c>
      <c r="E52" s="14">
        <v>2642</v>
      </c>
      <c r="F52" s="14">
        <f>C52*E52</f>
        <v>15852</v>
      </c>
      <c r="I52" s="88">
        <v>2316</v>
      </c>
      <c r="J52" s="88">
        <f t="shared" si="0"/>
        <v>13896</v>
      </c>
    </row>
    <row r="53" spans="1:10" ht="272.25" customHeight="1" x14ac:dyDescent="0.25">
      <c r="A53" s="85">
        <v>13</v>
      </c>
      <c r="B53" s="40" t="s">
        <v>110</v>
      </c>
      <c r="C53" s="41">
        <v>8</v>
      </c>
      <c r="D53" s="41" t="s">
        <v>97</v>
      </c>
      <c r="E53" s="28">
        <v>2730</v>
      </c>
      <c r="F53" s="41">
        <f>E53*C53</f>
        <v>21840</v>
      </c>
      <c r="I53" s="88">
        <v>2393</v>
      </c>
      <c r="J53" s="88">
        <f t="shared" si="0"/>
        <v>19144</v>
      </c>
    </row>
    <row r="54" spans="1:10" ht="92.25" customHeight="1" x14ac:dyDescent="0.25">
      <c r="A54" s="85">
        <v>14</v>
      </c>
      <c r="B54" s="43" t="s">
        <v>111</v>
      </c>
      <c r="C54" s="6">
        <v>8</v>
      </c>
      <c r="D54" s="6" t="s">
        <v>97</v>
      </c>
      <c r="E54" s="34">
        <v>226</v>
      </c>
      <c r="F54" s="8">
        <f>E54*C54</f>
        <v>1808</v>
      </c>
      <c r="I54" s="88">
        <v>198</v>
      </c>
      <c r="J54" s="88">
        <f t="shared" si="0"/>
        <v>1584</v>
      </c>
    </row>
    <row r="55" spans="1:10" ht="75" x14ac:dyDescent="0.25">
      <c r="A55" s="85">
        <v>15</v>
      </c>
      <c r="B55" s="32" t="s">
        <v>113</v>
      </c>
      <c r="C55" s="6"/>
      <c r="D55" s="6"/>
      <c r="E55" s="7"/>
      <c r="F55" s="8"/>
      <c r="I55" s="88"/>
      <c r="J55" s="88"/>
    </row>
    <row r="56" spans="1:10" x14ac:dyDescent="0.25">
      <c r="A56" s="85">
        <v>15.1</v>
      </c>
      <c r="B56" s="44" t="s">
        <v>103</v>
      </c>
      <c r="C56" s="6">
        <v>2</v>
      </c>
      <c r="D56" s="6" t="s">
        <v>97</v>
      </c>
      <c r="E56" s="45">
        <v>3637</v>
      </c>
      <c r="F56" s="8">
        <f>E56*C56</f>
        <v>7274</v>
      </c>
      <c r="I56" s="88">
        <v>3188</v>
      </c>
      <c r="J56" s="88">
        <f t="shared" si="0"/>
        <v>6376</v>
      </c>
    </row>
    <row r="57" spans="1:10" ht="45" x14ac:dyDescent="0.25">
      <c r="A57" s="85">
        <v>16</v>
      </c>
      <c r="B57" s="46" t="s">
        <v>114</v>
      </c>
      <c r="C57" s="41"/>
      <c r="D57" s="41"/>
      <c r="E57" s="47"/>
      <c r="F57" s="41"/>
      <c r="I57" s="88"/>
      <c r="J57" s="88"/>
    </row>
    <row r="58" spans="1:10" x14ac:dyDescent="0.25">
      <c r="A58" s="85">
        <v>16.100000000000001</v>
      </c>
      <c r="B58" s="46" t="s">
        <v>115</v>
      </c>
      <c r="C58" s="41">
        <v>1</v>
      </c>
      <c r="D58" s="41" t="s">
        <v>97</v>
      </c>
      <c r="E58" s="45">
        <v>151</v>
      </c>
      <c r="F58" s="41">
        <f>E58*C58</f>
        <v>151</v>
      </c>
      <c r="I58" s="88">
        <v>132</v>
      </c>
      <c r="J58" s="88">
        <f t="shared" si="0"/>
        <v>132</v>
      </c>
    </row>
    <row r="59" spans="1:10" ht="90" x14ac:dyDescent="0.25">
      <c r="A59" s="85">
        <v>17</v>
      </c>
      <c r="B59" s="49" t="s">
        <v>116</v>
      </c>
      <c r="C59" s="14">
        <v>800</v>
      </c>
      <c r="D59" s="14" t="s">
        <v>19</v>
      </c>
      <c r="E59" s="14">
        <v>23</v>
      </c>
      <c r="F59" s="8">
        <f>E59*C59</f>
        <v>18400</v>
      </c>
      <c r="I59" s="88">
        <v>20</v>
      </c>
      <c r="J59" s="88">
        <f t="shared" si="0"/>
        <v>16000</v>
      </c>
    </row>
    <row r="60" spans="1:10" ht="75" x14ac:dyDescent="0.25">
      <c r="A60" s="85">
        <v>18</v>
      </c>
      <c r="B60" s="17" t="s">
        <v>117</v>
      </c>
      <c r="C60" s="14">
        <v>20</v>
      </c>
      <c r="D60" s="14" t="s">
        <v>97</v>
      </c>
      <c r="E60" s="14">
        <v>96</v>
      </c>
      <c r="F60" s="8">
        <f>E60*C60</f>
        <v>1920</v>
      </c>
      <c r="I60" s="88">
        <v>83</v>
      </c>
      <c r="J60" s="88">
        <f t="shared" si="0"/>
        <v>1660</v>
      </c>
    </row>
    <row r="61" spans="1:10" ht="45" x14ac:dyDescent="0.25">
      <c r="A61" s="85">
        <v>19</v>
      </c>
      <c r="B61" s="46" t="s">
        <v>118</v>
      </c>
      <c r="C61" s="41">
        <v>30</v>
      </c>
      <c r="D61" s="41" t="s">
        <v>19</v>
      </c>
      <c r="E61" s="45">
        <v>1157</v>
      </c>
      <c r="F61" s="41">
        <f>E61*C61</f>
        <v>34710</v>
      </c>
      <c r="I61" s="88">
        <v>1014</v>
      </c>
      <c r="J61" s="88">
        <f t="shared" si="0"/>
        <v>30420</v>
      </c>
    </row>
    <row r="62" spans="1:10" ht="45" x14ac:dyDescent="0.25">
      <c r="A62" s="85">
        <v>20</v>
      </c>
      <c r="B62" s="46" t="s">
        <v>119</v>
      </c>
      <c r="C62" s="41"/>
      <c r="D62" s="41"/>
      <c r="E62" s="47"/>
      <c r="F62" s="41"/>
      <c r="I62" s="88"/>
      <c r="J62" s="88"/>
    </row>
    <row r="63" spans="1:10" ht="21" customHeight="1" x14ac:dyDescent="0.25">
      <c r="A63" s="85">
        <v>20.100000000000001</v>
      </c>
      <c r="B63" s="46" t="s">
        <v>120</v>
      </c>
      <c r="C63" s="41">
        <v>30</v>
      </c>
      <c r="D63" s="41" t="s">
        <v>19</v>
      </c>
      <c r="E63" s="45">
        <v>510</v>
      </c>
      <c r="F63" s="41">
        <f t="shared" ref="F63:F71" si="4">E63*C63</f>
        <v>15300</v>
      </c>
      <c r="I63" s="88">
        <v>447</v>
      </c>
      <c r="J63" s="88">
        <f t="shared" si="0"/>
        <v>13410</v>
      </c>
    </row>
    <row r="64" spans="1:10" x14ac:dyDescent="0.25">
      <c r="A64" s="85">
        <v>20.2</v>
      </c>
      <c r="B64" s="46" t="s">
        <v>121</v>
      </c>
      <c r="C64" s="41">
        <v>4</v>
      </c>
      <c r="D64" s="41" t="s">
        <v>97</v>
      </c>
      <c r="E64" s="45">
        <v>231</v>
      </c>
      <c r="F64" s="41">
        <f t="shared" si="4"/>
        <v>924</v>
      </c>
      <c r="I64" s="88">
        <v>202</v>
      </c>
      <c r="J64" s="88">
        <f t="shared" si="0"/>
        <v>808</v>
      </c>
    </row>
    <row r="65" spans="1:10" x14ac:dyDescent="0.25">
      <c r="A65" s="85">
        <v>20.3</v>
      </c>
      <c r="B65" s="46" t="s">
        <v>122</v>
      </c>
      <c r="C65" s="41">
        <v>5</v>
      </c>
      <c r="D65" s="41" t="s">
        <v>97</v>
      </c>
      <c r="E65" s="45">
        <v>638</v>
      </c>
      <c r="F65" s="41">
        <f t="shared" si="4"/>
        <v>3190</v>
      </c>
      <c r="I65" s="88">
        <v>560</v>
      </c>
      <c r="J65" s="88">
        <f t="shared" si="0"/>
        <v>2800</v>
      </c>
    </row>
    <row r="66" spans="1:10" x14ac:dyDescent="0.25">
      <c r="A66" s="85">
        <v>20.399999999999999</v>
      </c>
      <c r="B66" s="46" t="s">
        <v>123</v>
      </c>
      <c r="C66" s="41">
        <v>5</v>
      </c>
      <c r="D66" s="41" t="s">
        <v>97</v>
      </c>
      <c r="E66" s="45">
        <v>653</v>
      </c>
      <c r="F66" s="41">
        <f t="shared" si="4"/>
        <v>3265</v>
      </c>
      <c r="I66" s="88">
        <v>573</v>
      </c>
      <c r="J66" s="88">
        <f t="shared" si="0"/>
        <v>2865</v>
      </c>
    </row>
    <row r="67" spans="1:10" x14ac:dyDescent="0.25">
      <c r="A67" s="85">
        <v>20.5</v>
      </c>
      <c r="B67" s="46" t="s">
        <v>124</v>
      </c>
      <c r="C67" s="41">
        <v>1</v>
      </c>
      <c r="D67" s="41" t="s">
        <v>97</v>
      </c>
      <c r="E67" s="45">
        <v>902</v>
      </c>
      <c r="F67" s="41">
        <f t="shared" si="4"/>
        <v>902</v>
      </c>
      <c r="I67" s="88">
        <v>790</v>
      </c>
      <c r="J67" s="88">
        <f t="shared" si="0"/>
        <v>790</v>
      </c>
    </row>
    <row r="68" spans="1:10" x14ac:dyDescent="0.25">
      <c r="A68" s="85">
        <v>20.6</v>
      </c>
      <c r="B68" s="46" t="s">
        <v>125</v>
      </c>
      <c r="C68" s="41">
        <v>10</v>
      </c>
      <c r="D68" s="41" t="s">
        <v>97</v>
      </c>
      <c r="E68" s="45">
        <v>265</v>
      </c>
      <c r="F68" s="41">
        <f t="shared" si="4"/>
        <v>2650</v>
      </c>
      <c r="I68" s="88">
        <v>232</v>
      </c>
      <c r="J68" s="88">
        <f t="shared" si="0"/>
        <v>2320</v>
      </c>
    </row>
    <row r="69" spans="1:10" x14ac:dyDescent="0.25">
      <c r="A69" s="85">
        <v>20.7</v>
      </c>
      <c r="B69" s="46" t="s">
        <v>126</v>
      </c>
      <c r="C69" s="41">
        <v>60</v>
      </c>
      <c r="D69" s="41" t="s">
        <v>97</v>
      </c>
      <c r="E69" s="45">
        <v>106</v>
      </c>
      <c r="F69" s="41">
        <f t="shared" si="4"/>
        <v>6360</v>
      </c>
      <c r="I69" s="88">
        <v>95</v>
      </c>
      <c r="J69" s="88">
        <f t="shared" si="0"/>
        <v>5700</v>
      </c>
    </row>
    <row r="70" spans="1:10" x14ac:dyDescent="0.25">
      <c r="A70" s="85">
        <v>20.8</v>
      </c>
      <c r="B70" s="50" t="s">
        <v>127</v>
      </c>
      <c r="C70" s="41">
        <v>1</v>
      </c>
      <c r="D70" s="41" t="s">
        <v>128</v>
      </c>
      <c r="E70" s="45">
        <v>305</v>
      </c>
      <c r="F70" s="41">
        <f t="shared" si="4"/>
        <v>305</v>
      </c>
      <c r="I70" s="88">
        <v>267</v>
      </c>
      <c r="J70" s="88">
        <f t="shared" ref="J70:J94" si="5">I70*C70</f>
        <v>267</v>
      </c>
    </row>
    <row r="71" spans="1:10" x14ac:dyDescent="0.25">
      <c r="A71" s="85">
        <v>20.9</v>
      </c>
      <c r="B71" s="46" t="s">
        <v>130</v>
      </c>
      <c r="C71" s="41">
        <v>1</v>
      </c>
      <c r="D71" s="41" t="s">
        <v>97</v>
      </c>
      <c r="E71" s="45">
        <v>1111</v>
      </c>
      <c r="F71" s="41">
        <f t="shared" si="4"/>
        <v>1111</v>
      </c>
      <c r="I71" s="88">
        <v>974</v>
      </c>
      <c r="J71" s="88">
        <f t="shared" si="5"/>
        <v>974</v>
      </c>
    </row>
    <row r="72" spans="1:10" ht="60" x14ac:dyDescent="0.25">
      <c r="A72" s="85">
        <v>21</v>
      </c>
      <c r="B72" s="32" t="s">
        <v>131</v>
      </c>
      <c r="C72" s="6"/>
      <c r="D72" s="6"/>
      <c r="E72" s="7"/>
      <c r="F72" s="8"/>
      <c r="I72" s="88"/>
      <c r="J72" s="88"/>
    </row>
    <row r="73" spans="1:10" x14ac:dyDescent="0.25">
      <c r="A73" s="85">
        <v>21.1</v>
      </c>
      <c r="B73" s="32" t="s">
        <v>132</v>
      </c>
      <c r="C73" s="6">
        <f>50*2</f>
        <v>100</v>
      </c>
      <c r="D73" s="6" t="s">
        <v>19</v>
      </c>
      <c r="E73" s="45">
        <v>268</v>
      </c>
      <c r="F73" s="8">
        <f>E73*C73</f>
        <v>26800</v>
      </c>
      <c r="I73" s="88">
        <v>234</v>
      </c>
      <c r="J73" s="88">
        <f t="shared" si="5"/>
        <v>23400</v>
      </c>
    </row>
    <row r="74" spans="1:10" x14ac:dyDescent="0.25">
      <c r="A74" s="85">
        <v>21.2</v>
      </c>
      <c r="B74" s="32" t="s">
        <v>133</v>
      </c>
      <c r="C74" s="6">
        <f>25*2</f>
        <v>50</v>
      </c>
      <c r="D74" s="6" t="s">
        <v>97</v>
      </c>
      <c r="E74" s="45">
        <v>179</v>
      </c>
      <c r="F74" s="8">
        <f>E74*C74</f>
        <v>8950</v>
      </c>
      <c r="I74" s="88">
        <v>158</v>
      </c>
      <c r="J74" s="88">
        <f t="shared" si="5"/>
        <v>7900</v>
      </c>
    </row>
    <row r="75" spans="1:10" x14ac:dyDescent="0.25">
      <c r="A75" s="85">
        <v>21.3</v>
      </c>
      <c r="B75" s="32" t="s">
        <v>134</v>
      </c>
      <c r="C75" s="6">
        <f>30*2</f>
        <v>60</v>
      </c>
      <c r="D75" s="6" t="s">
        <v>97</v>
      </c>
      <c r="E75" s="45">
        <v>173</v>
      </c>
      <c r="F75" s="8">
        <f>E75*C75</f>
        <v>10380</v>
      </c>
      <c r="I75" s="88">
        <v>155</v>
      </c>
      <c r="J75" s="88">
        <f t="shared" si="5"/>
        <v>9300</v>
      </c>
    </row>
    <row r="76" spans="1:10" x14ac:dyDescent="0.25">
      <c r="A76" s="85">
        <v>21.4</v>
      </c>
      <c r="B76" s="32" t="s">
        <v>135</v>
      </c>
      <c r="C76" s="6">
        <f>20*2</f>
        <v>40</v>
      </c>
      <c r="D76" s="6" t="s">
        <v>97</v>
      </c>
      <c r="E76" s="45">
        <v>145</v>
      </c>
      <c r="F76" s="8">
        <f>E76*C76</f>
        <v>5800</v>
      </c>
      <c r="I76" s="88">
        <v>127</v>
      </c>
      <c r="J76" s="88">
        <f t="shared" si="5"/>
        <v>5080</v>
      </c>
    </row>
    <row r="77" spans="1:10" x14ac:dyDescent="0.25">
      <c r="A77" s="85">
        <v>21.5</v>
      </c>
      <c r="B77" s="32" t="s">
        <v>136</v>
      </c>
      <c r="C77" s="6">
        <f>10*2</f>
        <v>20</v>
      </c>
      <c r="D77" s="6" t="s">
        <v>97</v>
      </c>
      <c r="E77" s="45">
        <v>171</v>
      </c>
      <c r="F77" s="8">
        <f>E77*C77</f>
        <v>3420</v>
      </c>
      <c r="I77" s="88">
        <v>150</v>
      </c>
      <c r="J77" s="88">
        <f t="shared" si="5"/>
        <v>3000</v>
      </c>
    </row>
    <row r="78" spans="1:10" ht="105" x14ac:dyDescent="0.25">
      <c r="A78" s="85">
        <v>22</v>
      </c>
      <c r="B78" s="52" t="s">
        <v>137</v>
      </c>
      <c r="C78" s="53"/>
      <c r="D78" s="53"/>
      <c r="E78" s="54"/>
      <c r="F78" s="53"/>
      <c r="I78" s="88"/>
      <c r="J78" s="88"/>
    </row>
    <row r="79" spans="1:10" ht="30" x14ac:dyDescent="0.25">
      <c r="A79" s="85">
        <v>22.1</v>
      </c>
      <c r="B79" s="52" t="s">
        <v>138</v>
      </c>
      <c r="C79" s="53">
        <v>2</v>
      </c>
      <c r="D79" s="53" t="s">
        <v>97</v>
      </c>
      <c r="E79" s="54">
        <v>1620</v>
      </c>
      <c r="F79" s="53">
        <f t="shared" ref="F79:F80" si="6">E79*C79</f>
        <v>3240</v>
      </c>
      <c r="I79" s="88">
        <v>1420</v>
      </c>
      <c r="J79" s="88">
        <f t="shared" si="5"/>
        <v>2840</v>
      </c>
    </row>
    <row r="80" spans="1:10" ht="30" x14ac:dyDescent="0.25">
      <c r="A80" s="85">
        <v>22.2</v>
      </c>
      <c r="B80" s="52" t="s">
        <v>139</v>
      </c>
      <c r="C80" s="53">
        <v>16</v>
      </c>
      <c r="D80" s="53" t="s">
        <v>97</v>
      </c>
      <c r="E80" s="54">
        <v>6235</v>
      </c>
      <c r="F80" s="53">
        <f t="shared" si="6"/>
        <v>99760</v>
      </c>
      <c r="I80" s="88">
        <v>5467</v>
      </c>
      <c r="J80" s="88">
        <f t="shared" si="5"/>
        <v>87472</v>
      </c>
    </row>
    <row r="81" spans="1:10" ht="75" x14ac:dyDescent="0.25">
      <c r="A81" s="85">
        <v>23</v>
      </c>
      <c r="B81" s="46" t="s">
        <v>140</v>
      </c>
      <c r="C81" s="41"/>
      <c r="D81" s="41"/>
      <c r="E81" s="47"/>
      <c r="F81" s="41"/>
      <c r="I81" s="88"/>
      <c r="J81" s="88"/>
    </row>
    <row r="82" spans="1:10" ht="30" x14ac:dyDescent="0.25">
      <c r="A82" s="85">
        <v>23.1</v>
      </c>
      <c r="B82" s="46" t="s">
        <v>141</v>
      </c>
      <c r="C82" s="41">
        <v>2</v>
      </c>
      <c r="D82" s="41" t="s">
        <v>97</v>
      </c>
      <c r="E82" s="45">
        <v>1030</v>
      </c>
      <c r="F82" s="41">
        <f>E82*C82</f>
        <v>2060</v>
      </c>
      <c r="I82" s="88">
        <v>905</v>
      </c>
      <c r="J82" s="88">
        <f t="shared" si="5"/>
        <v>1810</v>
      </c>
    </row>
    <row r="83" spans="1:10" ht="75" x14ac:dyDescent="0.25">
      <c r="A83" s="85">
        <v>24</v>
      </c>
      <c r="B83" s="44" t="s">
        <v>142</v>
      </c>
      <c r="C83" s="45"/>
      <c r="D83" s="45"/>
      <c r="E83" s="45"/>
      <c r="F83" s="41"/>
      <c r="I83" s="88"/>
      <c r="J83" s="88"/>
    </row>
    <row r="84" spans="1:10" x14ac:dyDescent="0.25">
      <c r="A84" s="85">
        <v>24.1</v>
      </c>
      <c r="B84" s="32" t="s">
        <v>143</v>
      </c>
      <c r="C84" s="14">
        <v>8</v>
      </c>
      <c r="D84" s="6" t="s">
        <v>97</v>
      </c>
      <c r="E84" s="45">
        <v>403</v>
      </c>
      <c r="F84" s="41">
        <f>E84*C84</f>
        <v>3224</v>
      </c>
      <c r="I84" s="88">
        <v>353</v>
      </c>
      <c r="J84" s="88">
        <f t="shared" si="5"/>
        <v>2824</v>
      </c>
    </row>
    <row r="85" spans="1:10" x14ac:dyDescent="0.25">
      <c r="A85" s="85">
        <v>24.2</v>
      </c>
      <c r="B85" s="32" t="s">
        <v>144</v>
      </c>
      <c r="C85" s="14">
        <v>8</v>
      </c>
      <c r="D85" s="6" t="s">
        <v>97</v>
      </c>
      <c r="E85" s="45">
        <v>443</v>
      </c>
      <c r="F85" s="41">
        <f>E85*C85</f>
        <v>3544</v>
      </c>
      <c r="I85" s="88">
        <v>388</v>
      </c>
      <c r="J85" s="88">
        <f t="shared" si="5"/>
        <v>3104</v>
      </c>
    </row>
    <row r="86" spans="1:10" x14ac:dyDescent="0.25">
      <c r="A86" s="85">
        <v>24.3</v>
      </c>
      <c r="B86" s="32" t="s">
        <v>145</v>
      </c>
      <c r="C86" s="14">
        <v>1</v>
      </c>
      <c r="D86" s="6" t="s">
        <v>97</v>
      </c>
      <c r="E86" s="45">
        <v>478</v>
      </c>
      <c r="F86" s="41">
        <f>E86*C86</f>
        <v>478</v>
      </c>
      <c r="I86" s="88">
        <v>421</v>
      </c>
      <c r="J86" s="88">
        <f t="shared" si="5"/>
        <v>421</v>
      </c>
    </row>
    <row r="87" spans="1:10" x14ac:dyDescent="0.25">
      <c r="A87" s="85">
        <v>24.4</v>
      </c>
      <c r="B87" s="32" t="s">
        <v>146</v>
      </c>
      <c r="C87" s="14">
        <v>3</v>
      </c>
      <c r="D87" s="6" t="s">
        <v>97</v>
      </c>
      <c r="E87" s="45">
        <v>541</v>
      </c>
      <c r="F87" s="41">
        <f>E87*C87</f>
        <v>1623</v>
      </c>
      <c r="I87" s="88">
        <v>474</v>
      </c>
      <c r="J87" s="88">
        <f t="shared" si="5"/>
        <v>1422</v>
      </c>
    </row>
    <row r="88" spans="1:10" x14ac:dyDescent="0.25">
      <c r="A88" s="85">
        <v>24.5</v>
      </c>
      <c r="B88" s="32" t="s">
        <v>147</v>
      </c>
      <c r="C88" s="14">
        <v>2</v>
      </c>
      <c r="D88" s="6" t="s">
        <v>97</v>
      </c>
      <c r="E88" s="45">
        <v>598</v>
      </c>
      <c r="F88" s="41">
        <f>E88*C88</f>
        <v>1196</v>
      </c>
      <c r="I88" s="88">
        <v>524</v>
      </c>
      <c r="J88" s="88">
        <f t="shared" si="5"/>
        <v>1048</v>
      </c>
    </row>
    <row r="89" spans="1:10" ht="45" x14ac:dyDescent="0.25">
      <c r="A89" s="85">
        <v>25</v>
      </c>
      <c r="B89" s="17" t="s">
        <v>148</v>
      </c>
      <c r="C89" s="59"/>
      <c r="D89" s="41"/>
      <c r="E89" s="47"/>
      <c r="F89" s="41"/>
      <c r="I89" s="88"/>
      <c r="J89" s="88"/>
    </row>
    <row r="90" spans="1:10" x14ac:dyDescent="0.25">
      <c r="A90" s="85">
        <v>25.1</v>
      </c>
      <c r="B90" s="17" t="s">
        <v>149</v>
      </c>
      <c r="C90" s="60">
        <v>10</v>
      </c>
      <c r="D90" s="41" t="s">
        <v>128</v>
      </c>
      <c r="E90" s="45">
        <v>81</v>
      </c>
      <c r="F90" s="41">
        <f>E90*C90</f>
        <v>810</v>
      </c>
      <c r="I90" s="88">
        <v>71</v>
      </c>
      <c r="J90" s="88">
        <f t="shared" si="5"/>
        <v>710</v>
      </c>
    </row>
    <row r="91" spans="1:10" x14ac:dyDescent="0.25">
      <c r="A91" s="85">
        <v>25.2</v>
      </c>
      <c r="B91" s="17" t="s">
        <v>150</v>
      </c>
      <c r="C91" s="60">
        <v>5</v>
      </c>
      <c r="D91" s="41" t="s">
        <v>128</v>
      </c>
      <c r="E91" s="45">
        <v>95</v>
      </c>
      <c r="F91" s="41">
        <f>E91*C91</f>
        <v>475</v>
      </c>
      <c r="I91" s="88">
        <v>84</v>
      </c>
      <c r="J91" s="88">
        <f t="shared" si="5"/>
        <v>420</v>
      </c>
    </row>
    <row r="92" spans="1:10" x14ac:dyDescent="0.25">
      <c r="A92" s="85">
        <v>25.3</v>
      </c>
      <c r="B92" s="17" t="s">
        <v>151</v>
      </c>
      <c r="C92" s="60">
        <v>3</v>
      </c>
      <c r="D92" s="41" t="s">
        <v>128</v>
      </c>
      <c r="E92" s="45">
        <v>116</v>
      </c>
      <c r="F92" s="41">
        <f>E92*C92</f>
        <v>348</v>
      </c>
      <c r="I92" s="88">
        <v>103</v>
      </c>
      <c r="J92" s="88">
        <f t="shared" si="5"/>
        <v>309</v>
      </c>
    </row>
    <row r="93" spans="1:10" s="77" customFormat="1" ht="33" customHeight="1" x14ac:dyDescent="0.25">
      <c r="A93" s="85">
        <v>26</v>
      </c>
      <c r="B93" s="43" t="s">
        <v>152</v>
      </c>
      <c r="C93" s="72"/>
      <c r="D93" s="73"/>
      <c r="E93" s="74"/>
      <c r="F93" s="75"/>
      <c r="I93" s="88"/>
      <c r="J93" s="88"/>
    </row>
    <row r="94" spans="1:10" x14ac:dyDescent="0.25">
      <c r="A94" s="85">
        <v>26.1</v>
      </c>
      <c r="B94" s="32" t="s">
        <v>153</v>
      </c>
      <c r="C94" s="6">
        <v>30</v>
      </c>
      <c r="D94" s="6" t="s">
        <v>97</v>
      </c>
      <c r="E94" s="34">
        <v>49</v>
      </c>
      <c r="F94" s="14">
        <f>C94*E94</f>
        <v>1470</v>
      </c>
      <c r="I94" s="88">
        <v>45</v>
      </c>
      <c r="J94" s="88">
        <f t="shared" si="5"/>
        <v>1350</v>
      </c>
    </row>
    <row r="95" spans="1:10" x14ac:dyDescent="0.25">
      <c r="A95" s="86"/>
      <c r="B95" s="61" t="s">
        <v>154</v>
      </c>
      <c r="C95" s="62"/>
      <c r="D95" s="63"/>
      <c r="E95" s="63"/>
      <c r="F95" s="64">
        <f>SUM(F5:F94)</f>
        <v>498610</v>
      </c>
      <c r="I95" s="89"/>
      <c r="J95" s="88">
        <f>SUM(J5:J94)</f>
        <v>437185</v>
      </c>
    </row>
    <row r="96" spans="1:10" x14ac:dyDescent="0.25">
      <c r="A96" s="86"/>
      <c r="B96" s="61" t="s">
        <v>155</v>
      </c>
      <c r="C96" s="62"/>
      <c r="D96" s="63"/>
      <c r="E96" s="63"/>
      <c r="F96" s="65">
        <f>F95/114.05*100</f>
        <v>437185.44498027186</v>
      </c>
      <c r="I96" s="77"/>
      <c r="J96" s="77"/>
    </row>
    <row r="97" spans="1:10" x14ac:dyDescent="0.25">
      <c r="A97" s="86"/>
      <c r="B97" s="61" t="s">
        <v>156</v>
      </c>
      <c r="C97" s="62"/>
      <c r="D97" s="63"/>
      <c r="E97" s="63"/>
      <c r="F97" s="65">
        <f>F96*18%</f>
        <v>78693.380096448935</v>
      </c>
      <c r="I97" s="77"/>
      <c r="J97" s="88"/>
    </row>
    <row r="98" spans="1:10" x14ac:dyDescent="0.25">
      <c r="A98" s="86"/>
      <c r="B98" s="61" t="s">
        <v>157</v>
      </c>
      <c r="C98" s="62"/>
      <c r="D98" s="63"/>
      <c r="E98" s="63"/>
      <c r="F98" s="65">
        <f>F96+F97</f>
        <v>515878.82507672079</v>
      </c>
    </row>
    <row r="99" spans="1:10" x14ac:dyDescent="0.25">
      <c r="A99" s="86"/>
      <c r="B99" s="66" t="s">
        <v>158</v>
      </c>
      <c r="C99" s="67"/>
      <c r="D99" s="18"/>
      <c r="E99" s="67"/>
      <c r="F99" s="64">
        <f>F98*3%</f>
        <v>15476.364752301623</v>
      </c>
    </row>
    <row r="100" spans="1:10" x14ac:dyDescent="0.25">
      <c r="A100" s="86"/>
      <c r="B100" s="66" t="s">
        <v>159</v>
      </c>
      <c r="C100" s="67"/>
      <c r="D100" s="18"/>
      <c r="E100" s="67"/>
      <c r="F100" s="64">
        <f>F98+F99</f>
        <v>531355.18982902239</v>
      </c>
    </row>
    <row r="101" spans="1:10" x14ac:dyDescent="0.25">
      <c r="A101" s="86"/>
      <c r="B101" s="68" t="s">
        <v>160</v>
      </c>
      <c r="C101" s="62"/>
      <c r="D101" s="63"/>
      <c r="E101" s="62"/>
      <c r="F101" s="69">
        <f>ROUND(F100,)</f>
        <v>531355</v>
      </c>
    </row>
  </sheetData>
  <mergeCells count="2">
    <mergeCell ref="B1:F1"/>
    <mergeCell ref="B2:F2"/>
  </mergeCells>
  <dataValidations count="1">
    <dataValidation type="decimal" allowBlank="1" showInputMessage="1" showErrorMessage="1" error="Enter Only Numeric Values" prompt="Enter Value which is greater than &quot; 0 &quot; _x000a_     _x000a_ =====_x000a__x000a_If you have left this cell blank, then the same will be treated as &quot;ZERO&quot;" sqref="E95:E101 E10:E11">
      <formula1>-99999999</formula1>
      <formula2>9.99999999999999E+43</formula2>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2024-10-05T11:00:11Z</dcterms:modified>
</cp:coreProperties>
</file>