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<sst xmlns="http://schemas.openxmlformats.org/spreadsheetml/2006/main" count="169" uniqueCount="70">
  <si>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</si>
  <si>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</si>
  <si>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</si>
  <si>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</si>
  <si>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</si>
  <si>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</si>
  <si>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</si>
  <si>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</si>
  <si>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</si>
  <si>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</si>
  <si>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</si>
  <si>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</si>
  <si>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</si>
  <si>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</si>
  <si>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</si>
  <si>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</si>
  <si>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</si>
  <si>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</si>
  <si>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</si>
  <si>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</si>
  <si>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</si>
  <si>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</si>
  <si>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</si>
  <si>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</si>
  <si>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</si>
  <si>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</si>
  <si>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</si>
  <si>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</si>
  <si>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</si>
  <si>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</si>
  <si>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</si>
  <si>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</si>
  <si>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</si>
  <si>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</si>
  <si>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</si>
  <si>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</si>
  <si>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</si>
  <si>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</si>
  <si>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</si>
  <si>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</si>
  <si>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</si>
  <si>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</si>
  <si>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</si>
  <si>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</si>
  <si>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</si>
  <si>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</si>
  <si>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</si>
  <si>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FINISHING</t>
  </si>
  <si>
    <t>Painting with synthetic enamel paint of approved brand and manufacture of required colour to give an even shade :</t>
  </si>
  <si>
    <t>One or more coats on old work</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</si>
  <si>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</si>
  <si>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</si>
  <si>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Providing and applying white cement based putty of average thickness 1 mm, of approved brand and manufacturer, over the plastered wall surface to prepare the surface even and smooth complete.</t>
  </si>
  <si>
    <t>REPAIRS TO BUILDING</t>
  </si>
  <si>
    <t>Tender Inviting Authority: Superintending Engineer, IWD, IIT, Kanpur</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</si>
  <si>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</si>
  <si>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</si>
  <si>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Contract No:   31/C/D1/2019-20/03</t>
  </si>
  <si>
    <t>Name of Work: Internal white washing and painting of hall-8</t>
  </si>
  <si>
    <t>Distempering with 1st quality acrylic distemper (ready mixed) having VOC content less than 50 gms/litre, of approved manufacturer, of required shade and colour complete, as per manufacturer's specification.</t>
  </si>
  <si>
    <t>Two or more coats on new work</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</si>
  <si>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</si>
  <si>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</si>
  <si>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</si>
  <si>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Re-lettering with black Japan paint of approved brand and manufacture.</t>
  </si>
  <si>
    <t>WATER SUPPLY</t>
  </si>
  <si>
    <t>Repainting G.I. pipes and fittings with synthetic enamel white paint with one coat of approved quality :</t>
  </si>
  <si>
    <t>20 mm diameter pipe</t>
  </si>
  <si>
    <t>per letter per cm height</t>
  </si>
  <si>
    <t>metre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</si>
</sst>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3">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0" fontId="61"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0" fontId="7" fillId="0" borderId="18" xfId="61" applyNumberFormat="1" applyFont="1" applyFill="1" applyBorder="1" applyAlignment="1">
      <alignment horizontal="left" vertical="top"/>
      <protection/>
    </xf>
    <xf numFmtId="0" fontId="7" fillId="0" borderId="19" xfId="61" applyNumberFormat="1" applyFont="1" applyFill="1" applyBorder="1" applyAlignment="1">
      <alignment horizontal="left" vertical="top"/>
      <protection/>
    </xf>
    <xf numFmtId="0" fontId="4" fillId="0" borderId="20" xfId="61" applyNumberFormat="1" applyFont="1" applyFill="1" applyBorder="1" applyAlignment="1">
      <alignment vertical="top"/>
      <protection/>
    </xf>
    <xf numFmtId="0" fontId="14" fillId="0" borderId="21" xfId="61" applyNumberFormat="1" applyFont="1" applyFill="1" applyBorder="1" applyAlignment="1">
      <alignment vertical="top"/>
      <protection/>
    </xf>
    <xf numFmtId="0" fontId="4" fillId="0" borderId="21"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0" borderId="15" xfId="61" applyNumberFormat="1" applyFont="1" applyFill="1" applyBorder="1" applyAlignment="1">
      <alignment horizontal="right" vertical="top"/>
      <protection/>
    </xf>
    <xf numFmtId="2" fontId="7" fillId="0" borderId="15" xfId="60" applyNumberFormat="1" applyFont="1" applyFill="1" applyBorder="1" applyAlignment="1">
      <alignment horizontal="right" vertical="top"/>
      <protection/>
    </xf>
    <xf numFmtId="0" fontId="16" fillId="0" borderId="22" xfId="61" applyNumberFormat="1" applyFont="1" applyFill="1" applyBorder="1" applyAlignment="1" applyProtection="1">
      <alignment vertical="center" wrapText="1"/>
      <protection locked="0"/>
    </xf>
    <xf numFmtId="0" fontId="17" fillId="33" borderId="22" xfId="61" applyNumberFormat="1" applyFont="1" applyFill="1" applyBorder="1" applyAlignment="1" applyProtection="1">
      <alignment vertical="center" wrapText="1"/>
      <protection locked="0"/>
    </xf>
    <xf numFmtId="10" fontId="18" fillId="33" borderId="22"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8" xfId="61" applyNumberFormat="1" applyFont="1" applyFill="1" applyBorder="1" applyAlignment="1">
      <alignment vertical="top"/>
      <protection/>
    </xf>
    <xf numFmtId="2" fontId="14" fillId="0" borderId="23"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1" xfId="58" applyNumberFormat="1" applyFont="1" applyFill="1" applyBorder="1" applyAlignment="1" applyProtection="1">
      <alignment horizontal="center" wrapText="1"/>
      <protection locked="0"/>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xf numFmtId="0" fontId="61" fillId="0" borderId="15" xfId="0" applyFont="1" applyFill="1" applyBorder="1" applyAlignment="1">
      <alignment horizontal="right" vertical="top" wrapText="1"/>
    </xf>
    <xf numFmtId="2" fontId="61" fillId="0" borderId="15" xfId="0" applyNumberFormat="1" applyFont="1" applyFill="1" applyBorder="1" applyAlignment="1">
      <alignment horizontal="right" vertical="top"/>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view="pageBreakPreview" zoomScaleNormal="85" zoomScaleSheetLayoutView="100" zoomScalePageLayoutView="0" workbookViewId="0" topLeftCell="A1">
      <selection activeCell="E29" sqref="E29"/>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54</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58</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57</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0.5" customHeight="1">
      <c r="A8" s="11" t="s">
        <v>42</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8" t="s">
        <v>50</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3.5">
      <c r="A12" s="16">
        <v>1</v>
      </c>
      <c r="B12" s="16">
        <v>2</v>
      </c>
      <c r="C12" s="37">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6">
        <v>8</v>
      </c>
      <c r="IE12" s="18"/>
      <c r="IF12" s="18"/>
      <c r="IG12" s="18"/>
      <c r="IH12" s="18"/>
      <c r="II12" s="18"/>
    </row>
    <row r="13" spans="1:243" s="21" customFormat="1" ht="16.5" customHeight="1">
      <c r="A13" s="33">
        <v>1</v>
      </c>
      <c r="B13" s="34" t="s">
        <v>47</v>
      </c>
      <c r="C13" s="35"/>
      <c r="D13" s="61"/>
      <c r="E13" s="61"/>
      <c r="F13" s="61"/>
      <c r="G13" s="61"/>
      <c r="H13" s="61"/>
      <c r="I13" s="61"/>
      <c r="J13" s="61"/>
      <c r="K13" s="61"/>
      <c r="L13" s="61"/>
      <c r="M13" s="61"/>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IA13" s="21">
        <v>1</v>
      </c>
      <c r="IB13" s="21" t="s">
        <v>47</v>
      </c>
      <c r="IE13" s="22"/>
      <c r="IF13" s="22" t="s">
        <v>33</v>
      </c>
      <c r="IG13" s="22" t="s">
        <v>34</v>
      </c>
      <c r="IH13" s="22">
        <v>10</v>
      </c>
      <c r="II13" s="22" t="s">
        <v>35</v>
      </c>
    </row>
    <row r="14" spans="1:243" s="21" customFormat="1" ht="81" customHeight="1">
      <c r="A14" s="33">
        <v>1.01</v>
      </c>
      <c r="B14" s="34" t="s">
        <v>59</v>
      </c>
      <c r="C14" s="35"/>
      <c r="D14" s="61"/>
      <c r="E14" s="61"/>
      <c r="F14" s="61"/>
      <c r="G14" s="61"/>
      <c r="H14" s="61"/>
      <c r="I14" s="61"/>
      <c r="J14" s="61"/>
      <c r="K14" s="61"/>
      <c r="L14" s="61"/>
      <c r="M14" s="61"/>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IA14" s="21">
        <v>1.01</v>
      </c>
      <c r="IB14" s="21" t="s">
        <v>59</v>
      </c>
      <c r="IE14" s="22"/>
      <c r="IF14" s="22"/>
      <c r="IG14" s="22"/>
      <c r="IH14" s="22"/>
      <c r="II14" s="22"/>
    </row>
    <row r="15" spans="1:243" s="21" customFormat="1" ht="42.75">
      <c r="A15" s="33">
        <v>1.02</v>
      </c>
      <c r="B15" s="34" t="s">
        <v>60</v>
      </c>
      <c r="C15" s="35"/>
      <c r="D15" s="35">
        <v>30800</v>
      </c>
      <c r="E15" s="71" t="s">
        <v>45</v>
      </c>
      <c r="F15" s="72">
        <v>76.41</v>
      </c>
      <c r="G15" s="38"/>
      <c r="H15" s="38"/>
      <c r="I15" s="39" t="s">
        <v>36</v>
      </c>
      <c r="J15" s="40">
        <f aca="true" t="shared" si="0" ref="J15:J26">IF(I15="Less(-)",-1,1)</f>
        <v>1</v>
      </c>
      <c r="K15" s="38" t="s">
        <v>37</v>
      </c>
      <c r="L15" s="38" t="s">
        <v>4</v>
      </c>
      <c r="M15" s="41"/>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 aca="true" t="shared" si="1" ref="BA15:BA26">total_amount_ba($B$2,$D$2,D15,F15,J15,K15,M15)</f>
        <v>2353428</v>
      </c>
      <c r="BB15" s="52">
        <f aca="true" t="shared" si="2" ref="BB15:BB26">BA15+SUM(N15:AZ15)</f>
        <v>2353428</v>
      </c>
      <c r="BC15" s="60" t="str">
        <f aca="true" t="shared" si="3" ref="BC15:BC26">SpellNumber(L15,BB15)</f>
        <v>INR  Twenty Three Lakh Fifty Three Thousand Four Hundred &amp; Twenty Eight  Only</v>
      </c>
      <c r="IA15" s="21">
        <v>1.02</v>
      </c>
      <c r="IB15" s="21" t="s">
        <v>60</v>
      </c>
      <c r="ID15" s="21">
        <v>30800</v>
      </c>
      <c r="IE15" s="22" t="s">
        <v>45</v>
      </c>
      <c r="IF15" s="22"/>
      <c r="IG15" s="22"/>
      <c r="IH15" s="22"/>
      <c r="II15" s="22"/>
    </row>
    <row r="16" spans="1:243" s="21" customFormat="1" ht="94.5">
      <c r="A16" s="33">
        <v>1.03</v>
      </c>
      <c r="B16" s="34" t="s">
        <v>52</v>
      </c>
      <c r="C16" s="35"/>
      <c r="D16" s="35">
        <v>5680</v>
      </c>
      <c r="E16" s="71" t="s">
        <v>45</v>
      </c>
      <c r="F16" s="72">
        <v>100.96</v>
      </c>
      <c r="G16" s="38"/>
      <c r="H16" s="38"/>
      <c r="I16" s="39" t="s">
        <v>36</v>
      </c>
      <c r="J16" s="40">
        <f t="shared" si="0"/>
        <v>1</v>
      </c>
      <c r="K16" s="38" t="s">
        <v>37</v>
      </c>
      <c r="L16" s="38" t="s">
        <v>4</v>
      </c>
      <c r="M16" s="41"/>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1">
        <f t="shared" si="1"/>
        <v>573452.8</v>
      </c>
      <c r="BB16" s="52">
        <f t="shared" si="2"/>
        <v>573452.8</v>
      </c>
      <c r="BC16" s="60" t="str">
        <f t="shared" si="3"/>
        <v>INR  Five Lakh Seventy Three Thousand Four Hundred &amp; Fifty Two  and Paise Eighty Only</v>
      </c>
      <c r="IA16" s="21">
        <v>1.03</v>
      </c>
      <c r="IB16" s="21" t="s">
        <v>52</v>
      </c>
      <c r="ID16" s="21">
        <v>5680</v>
      </c>
      <c r="IE16" s="22" t="s">
        <v>45</v>
      </c>
      <c r="IF16" s="22"/>
      <c r="IG16" s="22"/>
      <c r="IH16" s="22"/>
      <c r="II16" s="22"/>
    </row>
    <row r="17" spans="1:243" s="21" customFormat="1" ht="31.5">
      <c r="A17" s="33">
        <v>1.04</v>
      </c>
      <c r="B17" s="34" t="s">
        <v>61</v>
      </c>
      <c r="C17" s="35"/>
      <c r="D17" s="61"/>
      <c r="E17" s="61"/>
      <c r="F17" s="61"/>
      <c r="G17" s="61"/>
      <c r="H17" s="61"/>
      <c r="I17" s="61"/>
      <c r="J17" s="61"/>
      <c r="K17" s="61"/>
      <c r="L17" s="61"/>
      <c r="M17" s="61"/>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IA17" s="21">
        <v>1.04</v>
      </c>
      <c r="IB17" s="21" t="s">
        <v>61</v>
      </c>
      <c r="IE17" s="22"/>
      <c r="IF17" s="22"/>
      <c r="IG17" s="22"/>
      <c r="IH17" s="22"/>
      <c r="II17" s="22"/>
    </row>
    <row r="18" spans="1:243" s="21" customFormat="1" ht="42.75">
      <c r="A18" s="33">
        <v>1.05</v>
      </c>
      <c r="B18" s="34" t="s">
        <v>62</v>
      </c>
      <c r="C18" s="35"/>
      <c r="D18" s="35">
        <v>9350</v>
      </c>
      <c r="E18" s="71" t="s">
        <v>45</v>
      </c>
      <c r="F18" s="72">
        <v>14.69</v>
      </c>
      <c r="G18" s="38"/>
      <c r="H18" s="38"/>
      <c r="I18" s="39" t="s">
        <v>36</v>
      </c>
      <c r="J18" s="40">
        <f t="shared" si="0"/>
        <v>1</v>
      </c>
      <c r="K18" s="38" t="s">
        <v>37</v>
      </c>
      <c r="L18" s="38" t="s">
        <v>4</v>
      </c>
      <c r="M18" s="41"/>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f t="shared" si="1"/>
        <v>137351.5</v>
      </c>
      <c r="BB18" s="52">
        <f t="shared" si="2"/>
        <v>137351.5</v>
      </c>
      <c r="BC18" s="60" t="str">
        <f t="shared" si="3"/>
        <v>INR  One Lakh Thirty Seven Thousand Three Hundred &amp; Fifty One  and Paise Fifty Only</v>
      </c>
      <c r="IA18" s="21">
        <v>1.05</v>
      </c>
      <c r="IB18" s="21" t="s">
        <v>62</v>
      </c>
      <c r="ID18" s="21">
        <v>9350</v>
      </c>
      <c r="IE18" s="22" t="s">
        <v>45</v>
      </c>
      <c r="IF18" s="22"/>
      <c r="IG18" s="22"/>
      <c r="IH18" s="22"/>
      <c r="II18" s="22"/>
    </row>
    <row r="19" spans="1:243" s="21" customFormat="1" ht="94.5">
      <c r="A19" s="33">
        <v>1.06</v>
      </c>
      <c r="B19" s="34" t="s">
        <v>63</v>
      </c>
      <c r="C19" s="35"/>
      <c r="D19" s="35">
        <v>5680</v>
      </c>
      <c r="E19" s="71" t="s">
        <v>45</v>
      </c>
      <c r="F19" s="72">
        <v>16</v>
      </c>
      <c r="G19" s="38"/>
      <c r="H19" s="38"/>
      <c r="I19" s="39" t="s">
        <v>36</v>
      </c>
      <c r="J19" s="40">
        <f t="shared" si="0"/>
        <v>1</v>
      </c>
      <c r="K19" s="38" t="s">
        <v>37</v>
      </c>
      <c r="L19" s="38" t="s">
        <v>4</v>
      </c>
      <c r="M19" s="41"/>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f t="shared" si="1"/>
        <v>90880</v>
      </c>
      <c r="BB19" s="52">
        <f t="shared" si="2"/>
        <v>90880</v>
      </c>
      <c r="BC19" s="60" t="str">
        <f t="shared" si="3"/>
        <v>INR  Ninety Thousand Eight Hundred &amp; Eighty  Only</v>
      </c>
      <c r="IA19" s="21">
        <v>1.06</v>
      </c>
      <c r="IB19" s="21" t="s">
        <v>63</v>
      </c>
      <c r="ID19" s="21">
        <v>5680</v>
      </c>
      <c r="IE19" s="22" t="s">
        <v>45</v>
      </c>
      <c r="IF19" s="22"/>
      <c r="IG19" s="22"/>
      <c r="IH19" s="22"/>
      <c r="II19" s="22"/>
    </row>
    <row r="20" spans="1:243" s="21" customFormat="1" ht="63">
      <c r="A20" s="33">
        <v>1.07</v>
      </c>
      <c r="B20" s="34" t="s">
        <v>48</v>
      </c>
      <c r="C20" s="35"/>
      <c r="D20" s="61"/>
      <c r="E20" s="61"/>
      <c r="F20" s="61"/>
      <c r="G20" s="61"/>
      <c r="H20" s="61"/>
      <c r="I20" s="61"/>
      <c r="J20" s="61"/>
      <c r="K20" s="61"/>
      <c r="L20" s="61"/>
      <c r="M20" s="61"/>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IA20" s="21">
        <v>1.07</v>
      </c>
      <c r="IB20" s="21" t="s">
        <v>48</v>
      </c>
      <c r="IE20" s="22"/>
      <c r="IF20" s="22"/>
      <c r="IG20" s="22"/>
      <c r="IH20" s="22"/>
      <c r="II20" s="22"/>
    </row>
    <row r="21" spans="1:243" s="21" customFormat="1" ht="28.5">
      <c r="A21" s="33">
        <v>1.08</v>
      </c>
      <c r="B21" s="34" t="s">
        <v>49</v>
      </c>
      <c r="C21" s="35"/>
      <c r="D21" s="35">
        <v>9130</v>
      </c>
      <c r="E21" s="71" t="s">
        <v>45</v>
      </c>
      <c r="F21" s="72">
        <v>70.1</v>
      </c>
      <c r="G21" s="38"/>
      <c r="H21" s="38"/>
      <c r="I21" s="39" t="s">
        <v>36</v>
      </c>
      <c r="J21" s="40">
        <f t="shared" si="0"/>
        <v>1</v>
      </c>
      <c r="K21" s="38" t="s">
        <v>37</v>
      </c>
      <c r="L21" s="38" t="s">
        <v>4</v>
      </c>
      <c r="M21" s="41"/>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1">
        <f>total_amount_ba($B$2,$D$2,D21,F21,J21,K21,M21)</f>
        <v>640013</v>
      </c>
      <c r="BB21" s="52">
        <f>BA21+SUM(N21:AZ21)</f>
        <v>640013</v>
      </c>
      <c r="BC21" s="60" t="str">
        <f>SpellNumber(L21,BB21)</f>
        <v>INR  Six Lakh Forty Thousand  &amp;Thirteen  Only</v>
      </c>
      <c r="IA21" s="21">
        <v>1.08</v>
      </c>
      <c r="IB21" s="21" t="s">
        <v>49</v>
      </c>
      <c r="ID21" s="21">
        <v>9130</v>
      </c>
      <c r="IE21" s="22" t="s">
        <v>45</v>
      </c>
      <c r="IF21" s="22"/>
      <c r="IG21" s="22"/>
      <c r="IH21" s="22"/>
      <c r="II21" s="22"/>
    </row>
    <row r="22" spans="1:243" s="21" customFormat="1" ht="63">
      <c r="A22" s="33">
        <v>1.09</v>
      </c>
      <c r="B22" s="34" t="s">
        <v>64</v>
      </c>
      <c r="C22" s="35"/>
      <c r="D22" s="35">
        <v>6624</v>
      </c>
      <c r="E22" s="71" t="s">
        <v>68</v>
      </c>
      <c r="F22" s="72">
        <v>2.63</v>
      </c>
      <c r="G22" s="38"/>
      <c r="H22" s="38"/>
      <c r="I22" s="39" t="s">
        <v>36</v>
      </c>
      <c r="J22" s="40">
        <f t="shared" si="0"/>
        <v>1</v>
      </c>
      <c r="K22" s="38" t="s">
        <v>37</v>
      </c>
      <c r="L22" s="38" t="s">
        <v>4</v>
      </c>
      <c r="M22" s="41"/>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1">
        <f t="shared" si="1"/>
        <v>17421.12</v>
      </c>
      <c r="BB22" s="52">
        <f t="shared" si="2"/>
        <v>17421.12</v>
      </c>
      <c r="BC22" s="60" t="str">
        <f t="shared" si="3"/>
        <v>INR  Seventeen Thousand Four Hundred &amp; Twenty One  and Paise Twelve Only</v>
      </c>
      <c r="IA22" s="21">
        <v>1.09</v>
      </c>
      <c r="IB22" s="21" t="s">
        <v>64</v>
      </c>
      <c r="ID22" s="21">
        <v>6624</v>
      </c>
      <c r="IE22" s="22" t="s">
        <v>68</v>
      </c>
      <c r="IF22" s="22"/>
      <c r="IG22" s="22"/>
      <c r="IH22" s="22"/>
      <c r="II22" s="22"/>
    </row>
    <row r="23" spans="1:243" s="21" customFormat="1" ht="15.75">
      <c r="A23" s="33">
        <v>2</v>
      </c>
      <c r="B23" s="34" t="s">
        <v>53</v>
      </c>
      <c r="C23" s="35"/>
      <c r="D23" s="61"/>
      <c r="E23" s="61"/>
      <c r="F23" s="61"/>
      <c r="G23" s="61"/>
      <c r="H23" s="61"/>
      <c r="I23" s="61"/>
      <c r="J23" s="61"/>
      <c r="K23" s="61"/>
      <c r="L23" s="61"/>
      <c r="M23" s="61"/>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IA23" s="21">
        <v>2</v>
      </c>
      <c r="IB23" s="21" t="s">
        <v>53</v>
      </c>
      <c r="IE23" s="22"/>
      <c r="IF23" s="22"/>
      <c r="IG23" s="22"/>
      <c r="IH23" s="22"/>
      <c r="II23" s="22"/>
    </row>
    <row r="24" spans="1:243" s="21" customFormat="1" ht="157.5">
      <c r="A24" s="33">
        <v>2.01</v>
      </c>
      <c r="B24" s="34" t="s">
        <v>55</v>
      </c>
      <c r="C24" s="35"/>
      <c r="D24" s="61"/>
      <c r="E24" s="61"/>
      <c r="F24" s="61"/>
      <c r="G24" s="61"/>
      <c r="H24" s="61"/>
      <c r="I24" s="61"/>
      <c r="J24" s="61"/>
      <c r="K24" s="61"/>
      <c r="L24" s="61"/>
      <c r="M24" s="61"/>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IA24" s="21">
        <v>2.01</v>
      </c>
      <c r="IB24" s="21" t="s">
        <v>55</v>
      </c>
      <c r="IE24" s="22"/>
      <c r="IF24" s="22"/>
      <c r="IG24" s="22"/>
      <c r="IH24" s="22"/>
      <c r="II24" s="22"/>
    </row>
    <row r="25" spans="1:243" s="21" customFormat="1" ht="31.5">
      <c r="A25" s="33">
        <v>2.02</v>
      </c>
      <c r="B25" s="34" t="s">
        <v>56</v>
      </c>
      <c r="C25" s="35"/>
      <c r="D25" s="35">
        <v>25</v>
      </c>
      <c r="E25" s="71" t="s">
        <v>45</v>
      </c>
      <c r="F25" s="72">
        <v>376.68</v>
      </c>
      <c r="G25" s="38"/>
      <c r="H25" s="38"/>
      <c r="I25" s="39" t="s">
        <v>36</v>
      </c>
      <c r="J25" s="40">
        <f t="shared" si="0"/>
        <v>1</v>
      </c>
      <c r="K25" s="38" t="s">
        <v>37</v>
      </c>
      <c r="L25" s="38" t="s">
        <v>4</v>
      </c>
      <c r="M25" s="41"/>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1">
        <f t="shared" si="1"/>
        <v>9417</v>
      </c>
      <c r="BB25" s="52">
        <f t="shared" si="2"/>
        <v>9417</v>
      </c>
      <c r="BC25" s="60" t="str">
        <f t="shared" si="3"/>
        <v>INR  Nine Thousand Four Hundred &amp; Seventeen  Only</v>
      </c>
      <c r="IA25" s="21">
        <v>2.02</v>
      </c>
      <c r="IB25" s="21" t="s">
        <v>56</v>
      </c>
      <c r="ID25" s="21">
        <v>25</v>
      </c>
      <c r="IE25" s="22" t="s">
        <v>45</v>
      </c>
      <c r="IF25" s="22"/>
      <c r="IG25" s="22"/>
      <c r="IH25" s="22"/>
      <c r="II25" s="22"/>
    </row>
    <row r="26" spans="1:243" s="21" customFormat="1" ht="15.75">
      <c r="A26" s="33">
        <v>3</v>
      </c>
      <c r="B26" s="34" t="s">
        <v>65</v>
      </c>
      <c r="C26" s="35"/>
      <c r="D26" s="61"/>
      <c r="E26" s="61"/>
      <c r="F26" s="61"/>
      <c r="G26" s="61"/>
      <c r="H26" s="61"/>
      <c r="I26" s="61"/>
      <c r="J26" s="61"/>
      <c r="K26" s="61"/>
      <c r="L26" s="61"/>
      <c r="M26" s="61"/>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IA26" s="21">
        <v>3</v>
      </c>
      <c r="IB26" s="21" t="s">
        <v>65</v>
      </c>
      <c r="IE26" s="22"/>
      <c r="IF26" s="22"/>
      <c r="IG26" s="22"/>
      <c r="IH26" s="22"/>
      <c r="II26" s="22"/>
    </row>
    <row r="27" spans="1:243" s="21" customFormat="1" ht="47.25">
      <c r="A27" s="33">
        <v>3.01</v>
      </c>
      <c r="B27" s="34" t="s">
        <v>66</v>
      </c>
      <c r="C27" s="35"/>
      <c r="D27" s="61"/>
      <c r="E27" s="61"/>
      <c r="F27" s="61"/>
      <c r="G27" s="61"/>
      <c r="H27" s="61"/>
      <c r="I27" s="61"/>
      <c r="J27" s="61"/>
      <c r="K27" s="61"/>
      <c r="L27" s="61"/>
      <c r="M27" s="61"/>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IA27" s="21">
        <v>3.01</v>
      </c>
      <c r="IB27" s="21" t="s">
        <v>66</v>
      </c>
      <c r="IE27" s="22"/>
      <c r="IF27" s="22"/>
      <c r="IG27" s="22"/>
      <c r="IH27" s="22"/>
      <c r="II27" s="22"/>
    </row>
    <row r="28" spans="1:243" s="21" customFormat="1" ht="31.5" customHeight="1">
      <c r="A28" s="33">
        <v>3.02</v>
      </c>
      <c r="B28" s="34" t="s">
        <v>67</v>
      </c>
      <c r="C28" s="35"/>
      <c r="D28" s="35">
        <v>1408</v>
      </c>
      <c r="E28" s="71" t="s">
        <v>69</v>
      </c>
      <c r="F28" s="72">
        <v>7.8</v>
      </c>
      <c r="G28" s="38"/>
      <c r="H28" s="38"/>
      <c r="I28" s="39" t="s">
        <v>36</v>
      </c>
      <c r="J28" s="40">
        <f>IF(I28="Less(-)",-1,1)</f>
        <v>1</v>
      </c>
      <c r="K28" s="38" t="s">
        <v>37</v>
      </c>
      <c r="L28" s="38" t="s">
        <v>4</v>
      </c>
      <c r="M28" s="41"/>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1">
        <f>total_amount_ba($B$2,$D$2,D28,F28,J28,K28,M28)</f>
        <v>10982.4</v>
      </c>
      <c r="BB28" s="52">
        <f>BA28+SUM(N28:AZ28)</f>
        <v>10982.4</v>
      </c>
      <c r="BC28" s="60" t="str">
        <f>SpellNumber(L28,BB28)</f>
        <v>INR  Ten Thousand Nine Hundred &amp; Eighty Two  and Paise Forty Only</v>
      </c>
      <c r="IA28" s="21">
        <v>3.02</v>
      </c>
      <c r="IB28" s="21" t="s">
        <v>67</v>
      </c>
      <c r="ID28" s="21">
        <v>1408</v>
      </c>
      <c r="IE28" s="22" t="s">
        <v>69</v>
      </c>
      <c r="IF28" s="22"/>
      <c r="IG28" s="22"/>
      <c r="IH28" s="22"/>
      <c r="II28" s="22"/>
    </row>
    <row r="29" spans="1:55" ht="42.75">
      <c r="A29" s="44" t="s">
        <v>38</v>
      </c>
      <c r="B29" s="45"/>
      <c r="C29" s="46"/>
      <c r="D29" s="56"/>
      <c r="E29" s="56"/>
      <c r="F29" s="56"/>
      <c r="G29" s="36"/>
      <c r="H29" s="47"/>
      <c r="I29" s="47"/>
      <c r="J29" s="47"/>
      <c r="K29" s="47"/>
      <c r="L29" s="48"/>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59">
        <f>SUM(BA13:BA28)</f>
        <v>3832945.82</v>
      </c>
      <c r="BB29" s="59">
        <f>SUM(BB13:BB28)</f>
        <v>3832945.82</v>
      </c>
      <c r="BC29" s="60" t="str">
        <f>SpellNumber($E$2,BB29)</f>
        <v>INR  Thirty Eight Lakh Thirty Two Thousand Nine Hundred &amp; Forty Five  and Paise Eighty Two Only</v>
      </c>
    </row>
    <row r="30" spans="1:55" ht="45" customHeight="1">
      <c r="A30" s="24" t="s">
        <v>39</v>
      </c>
      <c r="B30" s="25"/>
      <c r="C30" s="26"/>
      <c r="D30" s="53"/>
      <c r="E30" s="54" t="s">
        <v>46</v>
      </c>
      <c r="F30" s="55"/>
      <c r="G30" s="27"/>
      <c r="H30" s="28"/>
      <c r="I30" s="28"/>
      <c r="J30" s="28"/>
      <c r="K30" s="29"/>
      <c r="L30" s="30"/>
      <c r="M30" s="31"/>
      <c r="N30" s="32"/>
      <c r="O30" s="21"/>
      <c r="P30" s="21"/>
      <c r="Q30" s="21"/>
      <c r="R30" s="21"/>
      <c r="S30" s="21"/>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57">
        <f>IF(ISBLANK(F30),0,IF(E30="Excess (+)",ROUND(BA29+(BA29*F30),2),IF(E30="Less (-)",ROUND(BA29+(BA29*F30*(-1)),2),IF(E30="At Par",BA29,0))))</f>
        <v>0</v>
      </c>
      <c r="BB30" s="58">
        <f>ROUND(BA30,0)</f>
        <v>0</v>
      </c>
      <c r="BC30" s="60" t="str">
        <f>SpellNumber($E$2,BB30)</f>
        <v>INR Zero Only</v>
      </c>
    </row>
    <row r="31" spans="1:55" ht="33" customHeight="1">
      <c r="A31" s="23" t="s">
        <v>40</v>
      </c>
      <c r="B31" s="23"/>
      <c r="C31" s="66" t="str">
        <f>SpellNumber($E$2,BB30)</f>
        <v>INR Zero Only</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61" ht="15"/>
    <row r="663" ht="15"/>
    <row r="664" ht="15"/>
    <row r="665" ht="15"/>
    <row r="666" ht="15"/>
    <row r="667" ht="15"/>
    <row r="668" ht="15"/>
    <row r="669" ht="15"/>
    <row r="670" ht="15"/>
    <row r="671" ht="15"/>
    <row r="672" ht="15"/>
    <row r="673" ht="15"/>
    <row r="674" ht="15"/>
    <row r="676" ht="15"/>
    <row r="677" ht="15"/>
    <row r="678" ht="15"/>
    <row r="679" ht="15"/>
    <row r="680" ht="15"/>
    <row r="681" ht="15"/>
    <row r="682" ht="15"/>
    <row r="683" ht="15"/>
    <row r="684" ht="15"/>
    <row r="685" ht="15"/>
    <row r="686" ht="15"/>
  </sheetData>
  <sheetProtection password="8F23" sheet="1"/>
  <mergeCells count="16">
    <mergeCell ref="C31:BC31"/>
    <mergeCell ref="B8:BC8"/>
    <mergeCell ref="D13:BC13"/>
    <mergeCell ref="A9:BC9"/>
    <mergeCell ref="D17:BC17"/>
    <mergeCell ref="D20:BC20"/>
    <mergeCell ref="D23:BC23"/>
    <mergeCell ref="D24:BC24"/>
    <mergeCell ref="D26:BC26"/>
    <mergeCell ref="D27:BC27"/>
    <mergeCell ref="D14:BC14"/>
    <mergeCell ref="A1:L1"/>
    <mergeCell ref="A4:BC4"/>
    <mergeCell ref="A5:BC5"/>
    <mergeCell ref="A6:BC6"/>
    <mergeCell ref="A7:BC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E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IF(#REF!&lt;&gt;"Select",99.9,0)</formula2>
    </dataValidation>
    <dataValidation allowBlank="1" showInputMessage="1" showErrorMessage="1" promptTitle="Units" prompt="Please enter Units in text" sqref="D15:E16 D18:E19 D21:E22 D25:E25 D28:E28">
      <formula1>0</formula1>
      <formula2>0</formula2>
    </dataValidation>
    <dataValidation type="decimal" allowBlank="1" showInputMessage="1" showErrorMessage="1" promptTitle="Quantity" prompt="Please enter the Quantity for this item. " errorTitle="Invalid Entry" error="Only Numeric Values are allowed. " sqref="F15:F16 F18:F19 F21:F22 F25 F28">
      <formula1>0</formula1>
      <formula2>999999999999999</formula2>
    </dataValidation>
    <dataValidation type="list" allowBlank="1" showErrorMessage="1" sqref="D13:D14 K15:K16 D17 K18:K19 D20 K21:K22 D23:D24 K25 D26:D27 K2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1:H22 G25:H25 G28:H28">
      <formula1>0</formula1>
      <formula2>999999999999999</formula2>
    </dataValidation>
    <dataValidation allowBlank="1" showInputMessage="1" showErrorMessage="1" promptTitle="Addition / Deduction" prompt="Please Choose the correct One" sqref="J15:J16 J18:J19 J21:J22 J25 J28">
      <formula1>0</formula1>
      <formula2>0</formula2>
    </dataValidation>
    <dataValidation type="list" showErrorMessage="1" sqref="I15:I16 I18:I19 I21:I22 I25 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1:O22 N25:O25 N28: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1:R22 R25 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1:Q22 Q25 Q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1:M22 M25 M28">
      <formula1>0</formula1>
      <formula2>999999999999999</formula2>
    </dataValidation>
    <dataValidation type="list" allowBlank="1" showInputMessage="1" showErrorMessage="1" sqref="L20 L21 L22 L23 L24 L25 L26 L13 L14 L15 L16 L17 L18 L19 L28 L2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8">
      <formula1>0</formula1>
      <formula2>0</formula2>
    </dataValidation>
    <dataValidation type="decimal" allowBlank="1" showErrorMessage="1" errorTitle="Invalid Entry" error="Only Numeric Values are allowed. " sqref="A13:A28">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69" t="s">
        <v>41</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2020-02-21T05:25:45Z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