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'BoQ1'!$A$1:$BC$72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<sst xmlns="http://schemas.openxmlformats.org/spreadsheetml/2006/main" count="348" uniqueCount="110">
  <si>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</si>
  <si>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</si>
  <si>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</si>
  <si>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</si>
  <si>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</si>
  <si>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</si>
  <si>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</si>
  <si>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</si>
  <si>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</si>
  <si>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</si>
  <si>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</si>
  <si>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</si>
  <si>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</si>
  <si>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</si>
  <si>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</si>
  <si>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</si>
  <si>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</si>
  <si>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</si>
  <si>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</si>
  <si>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</si>
  <si>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</si>
  <si>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</si>
  <si>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</si>
  <si>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</si>
  <si>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</si>
  <si>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</si>
  <si>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</si>
  <si>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</si>
  <si>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</si>
  <si>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</si>
  <si>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</si>
  <si>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</si>
  <si>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</si>
  <si>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</si>
  <si>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</si>
  <si>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</si>
  <si>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</si>
  <si>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</si>
  <si>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</si>
  <si>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</si>
  <si>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</si>
  <si>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</si>
  <si>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</si>
  <si>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</si>
  <si>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</si>
  <si>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</si>
  <si>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</si>
  <si>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each</t>
  </si>
  <si>
    <t>1:6 (1 cement: 6 coarse sand)</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</si>
  <si>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</si>
  <si>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</si>
  <si>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Two or more coats on new work</t>
  </si>
  <si>
    <t>kg</t>
  </si>
  <si>
    <t>Cement mortar 1:6 (1 cement : 6 coarse sand)</t>
  </si>
  <si>
    <t>New work (Two or more coats applied @ 1.43 ltr/10 sqm over and including priming coat of exterior primer applied @ 2.20 kg/10 sqm)</t>
  </si>
  <si>
    <t>CONCRETE WORK</t>
  </si>
  <si>
    <t>Flush / Ruled/ Struck or weathered pointing</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</si>
  <si>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</si>
  <si>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Contract No:  07/C/D1/2021-22</t>
  </si>
  <si>
    <t>Name of Work: Infrastructure required for the proposed EV charging station near Community Centre, Type-II</t>
  </si>
  <si>
    <t>CARRIAGE OF MATERIALS</t>
  </si>
  <si>
    <t>By Mechanical Transport including loading,unloading and stacking</t>
  </si>
  <si>
    <t>Earth Lead - 2 km</t>
  </si>
  <si>
    <t>EARTH WORK</t>
  </si>
  <si>
    <t>Earth work in excavation by mechanical means (Hydraulic excavator)/manual means over areas (exceeding 30 cm in depth, 1.5 m in width as well as 10 sqm on plan) including getting out and disposal of excavated earth lead upto 50 m and lift upto 1.5 m, as directed by Engineer-in-charge.</t>
  </si>
  <si>
    <t>All kinds of soil</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</si>
  <si>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</si>
  <si>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</si>
  <si>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Filling available excavated earth (excluding rock) in trenches, plinth, sides of foundations etc. in layers not exceeding 20cm in depth, consolidating each deposited layer by ramming and watering, lead up to 50 m and lift upto 1.5 m.</t>
  </si>
  <si>
    <t>Supplying and filling in plinth with  sand under floors, including watering, ramming, consolidating and dressing complete.</t>
  </si>
  <si>
    <t>Providing and laying in position cement concrete of specified grade excluding the cost of centering and shuttering - All work up to plinth level :</t>
  </si>
  <si>
    <t>1:4:8 (1 Cement : 4 coarse sand (zone-III) derived from natural sources : 8 graded stone aggregate 40 mm nominal size derived from natural sources).</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</si>
  <si>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 :</t>
  </si>
  <si>
    <t>1:1½:3 (1 cement : 1½ coarse sand (zone-III) derived from natural sources : 3 graded stone aggregate 20 mm nominal size derived from natural sources).</t>
  </si>
  <si>
    <t>Centering and shuttering including strutting, propping etc. and removal of form work for :</t>
  </si>
  <si>
    <t>Foundations, footings, bases for columns</t>
  </si>
  <si>
    <t>MASONRY WORK</t>
  </si>
  <si>
    <t>Brick work with common burnt clay F.P.S. (non modular) bricks of class designation 7.5 in foundation and plinth in:</t>
  </si>
  <si>
    <t>Half brick masonry with common burnt clay F.P.S. (non modular) bricks of class designation 7.5 in foundations and plinth in :</t>
  </si>
  <si>
    <t>cement mortar 1:4 (1 cement : 4 coarse sand)</t>
  </si>
  <si>
    <t>Brick work with common burnt clay selected F.P.S. (non modular) bricks of class designation 7.5 in exposed brick work including making horizontal and vertical grooves 10 mm wide 12 mm deep complete in cement mortar 1:6 (1 cement : 6 coarse sand)</t>
  </si>
  <si>
    <t>From ground level upto plinth level</t>
  </si>
  <si>
    <t>Above plinth level upto floor V level</t>
  </si>
  <si>
    <t>CLADDING WORK</t>
  </si>
  <si>
    <t>Providing edge moulding to 18 mm thick marble stone counters, Vanities etc., including machine polishing to edge to give high gloss finish etc. complete as per design approved by Engineer-in-Charge.</t>
  </si>
  <si>
    <t>Marble work</t>
  </si>
  <si>
    <t>STEEL WORK</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</si>
  <si>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</si>
  <si>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</si>
  <si>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FINISHING</t>
  </si>
  <si>
    <t>12 mm cement plaster of mix :</t>
  </si>
  <si>
    <t>15 mm cement plaster on rough side of single or half brick wall of mix:</t>
  </si>
  <si>
    <t>Pointing on brick work or brick flooring with cement mortar 1:3 (1 cement : 3 fine sand):</t>
  </si>
  <si>
    <t>Finishing walls with Premium Acrylic Smooth exterior paint with Silicone additives of required shade:</t>
  </si>
  <si>
    <t>Painting with synthetic enamel paint of approved brand and manufacture to give an even shade :</t>
  </si>
  <si>
    <t>DISMANTLING AND DEMOLISHING</t>
  </si>
  <si>
    <t>Dismantling and stacking within 50 metres lead, fencing posts or struts including all earth work and dismantling of concrete etc. in base of:</t>
  </si>
  <si>
    <t>T' or 'L' iron or pipe</t>
  </si>
  <si>
    <t>Dismantling barbed wire or flexible wire rope in fencing including making rolls and stacking within 50 metres lead.</t>
  </si>
  <si>
    <t>ROAD WORK</t>
  </si>
  <si>
    <t>Supplying and stacking at site.</t>
  </si>
  <si>
    <t>63 mm to 45 mm size stone aggregate</t>
  </si>
  <si>
    <t>Laying, spreading and compacting stone aggregate of specified sizes to WBM specifications in uniform thickness, hand picking, rolling with 3 wheeled road/vibratory roller 8-10 tonne capacity in stages to proper grade and camber, applying and brooming requisite type of screening / binding material to fill up interstices of coarse aggregate, watering and compacting to the required density .</t>
  </si>
  <si>
    <t>Taking out existing kerb stones of all types from footpath/ central verge, including removal of mortar etc., disposal of unserviceable material to the dumping ground, for which payment shall be made separately and stacking of serviceable material within 50 metre lead as per direction of Engineer-in-Charge.</t>
  </si>
  <si>
    <t>Providing and laying factory made chamfered edge Cement Concrete paver blocks in footpath, parks, lawns, drive ways or light traffic parking etc, of required strength, thickness &amp; size/ shape, made by table vibratory method using PU mould, laid in required colour &amp; pattern over 50mm thick compacted bed of  sand, compacting and proper embedding/laying of inter locking paver blocks into the sand bedding layer through vibratory compaction by using plate vibrator, filling the joints with sand and cutting of paver blocks as per required size and pattern, finishing and sweeping extra sand. complete all as per direction of Engineer-in-Charge.</t>
  </si>
  <si>
    <t>60mm thick cement concrete paver block of M-35 grade with approved colour, design &amp; pattern.</t>
  </si>
  <si>
    <t>MINOR CIVIL MAINTENANCE WORK:</t>
  </si>
  <si>
    <t>Making Spikes in MS Grill</t>
  </si>
  <si>
    <t>Providing &amp; fixing machine-cut &amp; muchined polished 25mm thik Kota stone up to 1500mm long &amp; in required width in treads of steps,sill,coping,parapet top,window sill,planter top and such other location,laid on 20 mm(average)thick cement mortar 1:4(1cement:4coarse sand) and jointed with grey cement slurry mixed with pigment to match the shades of the slabs, including rubbing and polishing complete, all as per drawing and direction of Engineer-in-charge.</t>
  </si>
  <si>
    <t>Each</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</si>
</sst>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7" fillId="0" borderId="15" xfId="0" applyFont="1" applyFill="1" applyBorder="1" applyAlignment="1">
      <alignment horizontal="left" vertical="top"/>
    </xf>
    <xf numFmtId="0" fontId="57" fillId="0" borderId="15" xfId="0" applyFont="1" applyFill="1" applyBorder="1" applyAlignment="1">
      <alignment horizontal="justify" vertical="top" wrapText="1"/>
    </xf>
    <xf numFmtId="0" fontId="57" fillId="0" borderId="15" xfId="0" applyFont="1" applyFill="1" applyBorder="1" applyAlignment="1">
      <alignment horizontal="center" vertical="top" wrapText="1"/>
    </xf>
    <xf numFmtId="2" fontId="57" fillId="0" borderId="15" xfId="0" applyNumberFormat="1" applyFont="1" applyFill="1" applyBorder="1" applyAlignment="1">
      <alignment horizontal="left" vertical="top"/>
    </xf>
    <xf numFmtId="2" fontId="57" fillId="0" borderId="15" xfId="0" applyNumberFormat="1" applyFont="1" applyFill="1" applyBorder="1" applyAlignment="1">
      <alignment horizontal="right" vertical="top"/>
    </xf>
    <xf numFmtId="0" fontId="4" fillId="0" borderId="15" xfId="59" applyNumberFormat="1" applyFont="1" applyFill="1" applyBorder="1" applyAlignment="1">
      <alignment horizontal="justify" vertical="top" wrapText="1"/>
      <protection/>
    </xf>
    <xf numFmtId="10" fontId="18" fillId="33" borderId="25"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0" fontId="17" fillId="33" borderId="25" xfId="59" applyNumberFormat="1" applyFont="1" applyFill="1" applyBorder="1" applyAlignment="1" applyProtection="1">
      <alignment vertical="center" wrapText="1"/>
      <protection locked="0"/>
    </xf>
    <xf numFmtId="0" fontId="16" fillId="0" borderId="25" xfId="59" applyNumberFormat="1" applyFont="1" applyFill="1" applyBorder="1" applyAlignment="1" applyProtection="1">
      <alignment vertical="center" wrapText="1"/>
      <protection locked="0"/>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72"/>
  <sheetViews>
    <sheetView showGridLines="0" view="pageBreakPreview" zoomScaleNormal="85" zoomScaleSheetLayoutView="100" zoomScalePageLayoutView="0" workbookViewId="0" topLeftCell="A66">
      <selection activeCell="A70" sqref="A70"/>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8" t="str">
        <f>B2&amp;" BoQ"</f>
        <v>Percentage BoQ</v>
      </c>
      <c r="B1" s="68"/>
      <c r="C1" s="68"/>
      <c r="D1" s="68"/>
      <c r="E1" s="68"/>
      <c r="F1" s="68"/>
      <c r="G1" s="68"/>
      <c r="H1" s="68"/>
      <c r="I1" s="68"/>
      <c r="J1" s="68"/>
      <c r="K1" s="68"/>
      <c r="L1" s="6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9" t="s">
        <v>42</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IE4" s="10"/>
      <c r="IF4" s="10"/>
      <c r="IG4" s="10"/>
      <c r="IH4" s="10"/>
      <c r="II4" s="10"/>
    </row>
    <row r="5" spans="1:243" s="9" customFormat="1" ht="30.75" customHeight="1">
      <c r="A5" s="69" t="s">
        <v>59</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75" customHeight="1">
      <c r="A6" s="69" t="s">
        <v>58</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IE6" s="10"/>
      <c r="IF6" s="10"/>
      <c r="IG6" s="10"/>
      <c r="IH6" s="10"/>
      <c r="II6" s="10"/>
    </row>
    <row r="7" spans="1:243" s="9" customFormat="1" ht="29.25" customHeight="1" hidden="1">
      <c r="A7" s="70" t="s">
        <v>7</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72" customHeight="1">
      <c r="A8" s="11" t="s">
        <v>39</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71" t="s">
        <v>49</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IE9" s="15"/>
      <c r="IF9" s="15"/>
      <c r="IG9" s="15"/>
      <c r="IH9" s="15"/>
      <c r="II9" s="15"/>
    </row>
    <row r="10" spans="1:243" s="17" customFormat="1" ht="18.75" customHeight="1">
      <c r="A10" s="16" t="s">
        <v>8</v>
      </c>
      <c r="B10" s="16" t="s">
        <v>9</v>
      </c>
      <c r="C10" s="16" t="s">
        <v>9</v>
      </c>
      <c r="D10" s="16" t="s">
        <v>8</v>
      </c>
      <c r="E10" s="16" t="s">
        <v>50</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5">
        <v>3</v>
      </c>
      <c r="D12" s="41">
        <v>4</v>
      </c>
      <c r="E12" s="41">
        <v>5</v>
      </c>
      <c r="F12" s="41">
        <v>6</v>
      </c>
      <c r="G12" s="41">
        <v>7</v>
      </c>
      <c r="H12" s="41">
        <v>8</v>
      </c>
      <c r="I12" s="41">
        <v>9</v>
      </c>
      <c r="J12" s="41">
        <v>10</v>
      </c>
      <c r="K12" s="41">
        <v>11</v>
      </c>
      <c r="L12" s="41">
        <v>12</v>
      </c>
      <c r="M12" s="41">
        <v>13</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1">
        <v>7</v>
      </c>
      <c r="BB12" s="42">
        <v>54</v>
      </c>
      <c r="BC12" s="16">
        <v>8</v>
      </c>
      <c r="IE12" s="18"/>
      <c r="IF12" s="18"/>
      <c r="IG12" s="18"/>
      <c r="IH12" s="18"/>
      <c r="II12" s="18"/>
    </row>
    <row r="13" spans="1:243" s="21" customFormat="1" ht="18" customHeight="1">
      <c r="A13" s="57">
        <v>1</v>
      </c>
      <c r="B13" s="58" t="s">
        <v>60</v>
      </c>
      <c r="C13" s="33"/>
      <c r="D13" s="72"/>
      <c r="E13" s="72"/>
      <c r="F13" s="72"/>
      <c r="G13" s="72"/>
      <c r="H13" s="72"/>
      <c r="I13" s="72"/>
      <c r="J13" s="72"/>
      <c r="K13" s="72"/>
      <c r="L13" s="72"/>
      <c r="M13" s="72"/>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IA13" s="21">
        <v>1</v>
      </c>
      <c r="IB13" s="21" t="s">
        <v>60</v>
      </c>
      <c r="IE13" s="22"/>
      <c r="IF13" s="22"/>
      <c r="IG13" s="22"/>
      <c r="IH13" s="22"/>
      <c r="II13" s="22"/>
    </row>
    <row r="14" spans="1:243" s="21" customFormat="1" ht="31.5">
      <c r="A14" s="57">
        <v>1.01</v>
      </c>
      <c r="B14" s="58" t="s">
        <v>61</v>
      </c>
      <c r="C14" s="33"/>
      <c r="D14" s="72"/>
      <c r="E14" s="72"/>
      <c r="F14" s="72"/>
      <c r="G14" s="72"/>
      <c r="H14" s="72"/>
      <c r="I14" s="72"/>
      <c r="J14" s="72"/>
      <c r="K14" s="72"/>
      <c r="L14" s="72"/>
      <c r="M14" s="72"/>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IA14" s="21">
        <v>1.01</v>
      </c>
      <c r="IB14" s="21" t="s">
        <v>61</v>
      </c>
      <c r="IE14" s="22"/>
      <c r="IF14" s="22"/>
      <c r="IG14" s="22"/>
      <c r="IH14" s="22"/>
      <c r="II14" s="22"/>
    </row>
    <row r="15" spans="1:243" s="21" customFormat="1" ht="31.5" customHeight="1">
      <c r="A15" s="57">
        <v>1.02</v>
      </c>
      <c r="B15" s="58" t="s">
        <v>62</v>
      </c>
      <c r="C15" s="33"/>
      <c r="D15" s="33">
        <v>61</v>
      </c>
      <c r="E15" s="59" t="s">
        <v>46</v>
      </c>
      <c r="F15" s="61">
        <v>162.91</v>
      </c>
      <c r="G15" s="43"/>
      <c r="H15" s="37"/>
      <c r="I15" s="38" t="s">
        <v>33</v>
      </c>
      <c r="J15" s="39">
        <f>IF(I15="Less(-)",-1,1)</f>
        <v>1</v>
      </c>
      <c r="K15" s="37" t="s">
        <v>34</v>
      </c>
      <c r="L15" s="37" t="s">
        <v>4</v>
      </c>
      <c r="M15" s="40"/>
      <c r="N15" s="49"/>
      <c r="O15" s="49"/>
      <c r="P15" s="50"/>
      <c r="Q15" s="49"/>
      <c r="R15" s="49"/>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2">
        <f>total_amount_ba($B$2,$D$2,D15,F15,J15,K15,M15)</f>
        <v>9937.51</v>
      </c>
      <c r="BB15" s="51">
        <f>BA15+SUM(N15:AZ15)</f>
        <v>9937.51</v>
      </c>
      <c r="BC15" s="56" t="str">
        <f>SpellNumber(L15,BB15)</f>
        <v>INR  Nine Thousand Nine Hundred &amp; Thirty Seven  and Paise Fifty One Only</v>
      </c>
      <c r="IA15" s="21">
        <v>1.02</v>
      </c>
      <c r="IB15" s="21" t="s">
        <v>62</v>
      </c>
      <c r="ID15" s="21">
        <v>61</v>
      </c>
      <c r="IE15" s="22" t="s">
        <v>46</v>
      </c>
      <c r="IF15" s="22"/>
      <c r="IG15" s="22"/>
      <c r="IH15" s="22"/>
      <c r="II15" s="22"/>
    </row>
    <row r="16" spans="1:243" s="21" customFormat="1" ht="16.5" customHeight="1">
      <c r="A16" s="57">
        <v>2</v>
      </c>
      <c r="B16" s="58" t="s">
        <v>63</v>
      </c>
      <c r="C16" s="33"/>
      <c r="D16" s="72"/>
      <c r="E16" s="72"/>
      <c r="F16" s="72"/>
      <c r="G16" s="72"/>
      <c r="H16" s="72"/>
      <c r="I16" s="72"/>
      <c r="J16" s="72"/>
      <c r="K16" s="72"/>
      <c r="L16" s="72"/>
      <c r="M16" s="72"/>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IA16" s="21">
        <v>2</v>
      </c>
      <c r="IB16" s="21" t="s">
        <v>63</v>
      </c>
      <c r="IE16" s="22"/>
      <c r="IF16" s="22"/>
      <c r="IG16" s="22"/>
      <c r="IH16" s="22"/>
      <c r="II16" s="22"/>
    </row>
    <row r="17" spans="1:243" s="21" customFormat="1" ht="94.5" customHeight="1">
      <c r="A17" s="57">
        <v>2.01</v>
      </c>
      <c r="B17" s="58" t="s">
        <v>64</v>
      </c>
      <c r="C17" s="33"/>
      <c r="D17" s="72"/>
      <c r="E17" s="72"/>
      <c r="F17" s="72"/>
      <c r="G17" s="72"/>
      <c r="H17" s="72"/>
      <c r="I17" s="72"/>
      <c r="J17" s="72"/>
      <c r="K17" s="72"/>
      <c r="L17" s="72"/>
      <c r="M17" s="72"/>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IA17" s="21">
        <v>2.01</v>
      </c>
      <c r="IB17" s="21" t="s">
        <v>64</v>
      </c>
      <c r="IE17" s="22"/>
      <c r="IF17" s="22"/>
      <c r="IG17" s="22"/>
      <c r="IH17" s="22"/>
      <c r="II17" s="22"/>
    </row>
    <row r="18" spans="1:243" s="21" customFormat="1" ht="31.5" customHeight="1">
      <c r="A18" s="57">
        <v>2.02</v>
      </c>
      <c r="B18" s="58" t="s">
        <v>65</v>
      </c>
      <c r="C18" s="33"/>
      <c r="D18" s="33">
        <v>46.5</v>
      </c>
      <c r="E18" s="59" t="s">
        <v>46</v>
      </c>
      <c r="F18" s="61">
        <v>159.45</v>
      </c>
      <c r="G18" s="43"/>
      <c r="H18" s="37"/>
      <c r="I18" s="38" t="s">
        <v>33</v>
      </c>
      <c r="J18" s="39">
        <f>IF(I18="Less(-)",-1,1)</f>
        <v>1</v>
      </c>
      <c r="K18" s="37" t="s">
        <v>34</v>
      </c>
      <c r="L18" s="37" t="s">
        <v>4</v>
      </c>
      <c r="M18" s="40"/>
      <c r="N18" s="49"/>
      <c r="O18" s="49"/>
      <c r="P18" s="50"/>
      <c r="Q18" s="49"/>
      <c r="R18" s="49"/>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2">
        <f>total_amount_ba($B$2,$D$2,D18,F18,J18,K18,M18)</f>
        <v>7414.43</v>
      </c>
      <c r="BB18" s="51">
        <f>BA18+SUM(N18:AZ18)</f>
        <v>7414.43</v>
      </c>
      <c r="BC18" s="56" t="str">
        <f>SpellNumber(L18,BB18)</f>
        <v>INR  Seven Thousand Four Hundred &amp; Fourteen  and Paise Forty Three Only</v>
      </c>
      <c r="IA18" s="21">
        <v>2.02</v>
      </c>
      <c r="IB18" s="21" t="s">
        <v>65</v>
      </c>
      <c r="ID18" s="21">
        <v>46.5</v>
      </c>
      <c r="IE18" s="22" t="s">
        <v>46</v>
      </c>
      <c r="IF18" s="22"/>
      <c r="IG18" s="22"/>
      <c r="IH18" s="22"/>
      <c r="II18" s="22"/>
    </row>
    <row r="19" spans="1:243" s="21" customFormat="1" ht="29.25" customHeight="1">
      <c r="A19" s="57">
        <v>2.03</v>
      </c>
      <c r="B19" s="58" t="s">
        <v>66</v>
      </c>
      <c r="C19" s="33"/>
      <c r="D19" s="72"/>
      <c r="E19" s="72"/>
      <c r="F19" s="72"/>
      <c r="G19" s="72"/>
      <c r="H19" s="72"/>
      <c r="I19" s="72"/>
      <c r="J19" s="72"/>
      <c r="K19" s="72"/>
      <c r="L19" s="72"/>
      <c r="M19" s="72"/>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IA19" s="21">
        <v>2.03</v>
      </c>
      <c r="IB19" s="21" t="s">
        <v>66</v>
      </c>
      <c r="IE19" s="22"/>
      <c r="IF19" s="22"/>
      <c r="IG19" s="22"/>
      <c r="IH19" s="22"/>
      <c r="II19" s="22"/>
    </row>
    <row r="20" spans="1:243" s="21" customFormat="1" ht="33" customHeight="1">
      <c r="A20" s="57">
        <v>2.04</v>
      </c>
      <c r="B20" s="58" t="s">
        <v>67</v>
      </c>
      <c r="C20" s="33"/>
      <c r="D20" s="33">
        <v>20.8</v>
      </c>
      <c r="E20" s="59" t="s">
        <v>46</v>
      </c>
      <c r="F20" s="61">
        <v>221.22</v>
      </c>
      <c r="G20" s="43"/>
      <c r="H20" s="37"/>
      <c r="I20" s="38" t="s">
        <v>33</v>
      </c>
      <c r="J20" s="39">
        <f>IF(I20="Less(-)",-1,1)</f>
        <v>1</v>
      </c>
      <c r="K20" s="37" t="s">
        <v>34</v>
      </c>
      <c r="L20" s="37" t="s">
        <v>4</v>
      </c>
      <c r="M20" s="40"/>
      <c r="N20" s="49"/>
      <c r="O20" s="49"/>
      <c r="P20" s="50"/>
      <c r="Q20" s="49"/>
      <c r="R20" s="49"/>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2">
        <f>total_amount_ba($B$2,$D$2,D20,F20,J20,K20,M20)</f>
        <v>4601.38</v>
      </c>
      <c r="BB20" s="51">
        <f>BA20+SUM(N20:AZ20)</f>
        <v>4601.38</v>
      </c>
      <c r="BC20" s="56" t="str">
        <f>SpellNumber(L20,BB20)</f>
        <v>INR  Four Thousand Six Hundred &amp; One  and Paise Thirty Eight Only</v>
      </c>
      <c r="IA20" s="21">
        <v>2.04</v>
      </c>
      <c r="IB20" s="21" t="s">
        <v>67</v>
      </c>
      <c r="ID20" s="21">
        <v>20.8</v>
      </c>
      <c r="IE20" s="22" t="s">
        <v>46</v>
      </c>
      <c r="IF20" s="22"/>
      <c r="IG20" s="22"/>
      <c r="IH20" s="22"/>
      <c r="II20" s="22"/>
    </row>
    <row r="21" spans="1:243" s="21" customFormat="1" ht="34.5" customHeight="1">
      <c r="A21" s="57">
        <v>2.05</v>
      </c>
      <c r="B21" s="58" t="s">
        <v>68</v>
      </c>
      <c r="C21" s="33"/>
      <c r="D21" s="33">
        <v>7.5</v>
      </c>
      <c r="E21" s="59" t="s">
        <v>46</v>
      </c>
      <c r="F21" s="61">
        <v>192.59</v>
      </c>
      <c r="G21" s="43"/>
      <c r="H21" s="37"/>
      <c r="I21" s="38" t="s">
        <v>33</v>
      </c>
      <c r="J21" s="39">
        <f>IF(I21="Less(-)",-1,1)</f>
        <v>1</v>
      </c>
      <c r="K21" s="37" t="s">
        <v>34</v>
      </c>
      <c r="L21" s="37" t="s">
        <v>4</v>
      </c>
      <c r="M21" s="40"/>
      <c r="N21" s="49"/>
      <c r="O21" s="49"/>
      <c r="P21" s="50"/>
      <c r="Q21" s="49"/>
      <c r="R21" s="49"/>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2">
        <f>total_amount_ba($B$2,$D$2,D21,F21,J21,K21,M21)</f>
        <v>1444.43</v>
      </c>
      <c r="BB21" s="51">
        <f>BA21+SUM(N21:AZ21)</f>
        <v>1444.43</v>
      </c>
      <c r="BC21" s="56" t="str">
        <f>SpellNumber(L21,BB21)</f>
        <v>INR  One Thousand Four Hundred &amp; Forty Four  and Paise Forty Three Only</v>
      </c>
      <c r="IA21" s="21">
        <v>2.05</v>
      </c>
      <c r="IB21" s="21" t="s">
        <v>68</v>
      </c>
      <c r="ID21" s="21">
        <v>7.5</v>
      </c>
      <c r="IE21" s="22" t="s">
        <v>46</v>
      </c>
      <c r="IF21" s="22"/>
      <c r="IG21" s="22"/>
      <c r="IH21" s="22"/>
      <c r="II21" s="22"/>
    </row>
    <row r="22" spans="1:243" s="21" customFormat="1" ht="18" customHeight="1">
      <c r="A22" s="57">
        <v>2.06</v>
      </c>
      <c r="B22" s="58" t="s">
        <v>69</v>
      </c>
      <c r="C22" s="33"/>
      <c r="D22" s="33">
        <v>11.5</v>
      </c>
      <c r="E22" s="59" t="s">
        <v>46</v>
      </c>
      <c r="F22" s="61">
        <v>1712.45</v>
      </c>
      <c r="G22" s="43"/>
      <c r="H22" s="37"/>
      <c r="I22" s="38" t="s">
        <v>33</v>
      </c>
      <c r="J22" s="39">
        <f>IF(I22="Less(-)",-1,1)</f>
        <v>1</v>
      </c>
      <c r="K22" s="37" t="s">
        <v>34</v>
      </c>
      <c r="L22" s="37" t="s">
        <v>4</v>
      </c>
      <c r="M22" s="40"/>
      <c r="N22" s="49"/>
      <c r="O22" s="49"/>
      <c r="P22" s="50"/>
      <c r="Q22" s="49"/>
      <c r="R22" s="49"/>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2">
        <f>total_amount_ba($B$2,$D$2,D22,F22,J22,K22,M22)</f>
        <v>19693.18</v>
      </c>
      <c r="BB22" s="51">
        <f>BA22+SUM(N22:AZ22)</f>
        <v>19693.18</v>
      </c>
      <c r="BC22" s="56" t="str">
        <f>SpellNumber(L22,BB22)</f>
        <v>INR  Nineteen Thousand Six Hundred &amp; Ninety Three  and Paise Eighteen Only</v>
      </c>
      <c r="IA22" s="21">
        <v>2.06</v>
      </c>
      <c r="IB22" s="21" t="s">
        <v>69</v>
      </c>
      <c r="ID22" s="21">
        <v>11.5</v>
      </c>
      <c r="IE22" s="22" t="s">
        <v>46</v>
      </c>
      <c r="IF22" s="22"/>
      <c r="IG22" s="22"/>
      <c r="IH22" s="22"/>
      <c r="II22" s="22"/>
    </row>
    <row r="23" spans="1:243" s="21" customFormat="1" ht="18" customHeight="1">
      <c r="A23" s="57">
        <v>3</v>
      </c>
      <c r="B23" s="58" t="s">
        <v>55</v>
      </c>
      <c r="C23" s="33"/>
      <c r="D23" s="72"/>
      <c r="E23" s="72"/>
      <c r="F23" s="72"/>
      <c r="G23" s="72"/>
      <c r="H23" s="72"/>
      <c r="I23" s="72"/>
      <c r="J23" s="72"/>
      <c r="K23" s="72"/>
      <c r="L23" s="72"/>
      <c r="M23" s="72"/>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IA23" s="21">
        <v>3</v>
      </c>
      <c r="IB23" s="21" t="s">
        <v>55</v>
      </c>
      <c r="IE23" s="22"/>
      <c r="IF23" s="22"/>
      <c r="IG23" s="22"/>
      <c r="IH23" s="22"/>
      <c r="II23" s="22"/>
    </row>
    <row r="24" spans="1:243" s="21" customFormat="1" ht="47.25" customHeight="1">
      <c r="A24" s="57">
        <v>3.01</v>
      </c>
      <c r="B24" s="58" t="s">
        <v>70</v>
      </c>
      <c r="C24" s="33"/>
      <c r="D24" s="72"/>
      <c r="E24" s="72"/>
      <c r="F24" s="72"/>
      <c r="G24" s="72"/>
      <c r="H24" s="72"/>
      <c r="I24" s="72"/>
      <c r="J24" s="72"/>
      <c r="K24" s="72"/>
      <c r="L24" s="72"/>
      <c r="M24" s="72"/>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IA24" s="21">
        <v>3.01</v>
      </c>
      <c r="IB24" s="21" t="s">
        <v>70</v>
      </c>
      <c r="IE24" s="22"/>
      <c r="IF24" s="22"/>
      <c r="IG24" s="22"/>
      <c r="IH24" s="22"/>
      <c r="II24" s="22"/>
    </row>
    <row r="25" spans="1:243" s="21" customFormat="1" ht="63" customHeight="1">
      <c r="A25" s="57">
        <v>3.02</v>
      </c>
      <c r="B25" s="58" t="s">
        <v>71</v>
      </c>
      <c r="C25" s="33"/>
      <c r="D25" s="33">
        <v>3.4</v>
      </c>
      <c r="E25" s="59" t="s">
        <v>46</v>
      </c>
      <c r="F25" s="61">
        <v>5076.37</v>
      </c>
      <c r="G25" s="43"/>
      <c r="H25" s="37"/>
      <c r="I25" s="38" t="s">
        <v>33</v>
      </c>
      <c r="J25" s="39">
        <f aca="true" t="shared" si="0" ref="J25:J69">IF(I25="Less(-)",-1,1)</f>
        <v>1</v>
      </c>
      <c r="K25" s="37" t="s">
        <v>34</v>
      </c>
      <c r="L25" s="37" t="s">
        <v>4</v>
      </c>
      <c r="M25" s="40"/>
      <c r="N25" s="49"/>
      <c r="O25" s="49"/>
      <c r="P25" s="50"/>
      <c r="Q25" s="49"/>
      <c r="R25" s="49"/>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2">
        <f aca="true" t="shared" si="1" ref="BA25:BA69">total_amount_ba($B$2,$D$2,D25,F25,J25,K25,M25)</f>
        <v>17259.66</v>
      </c>
      <c r="BB25" s="51">
        <f aca="true" t="shared" si="2" ref="BB25:BB69">BA25+SUM(N25:AZ25)</f>
        <v>17259.66</v>
      </c>
      <c r="BC25" s="56" t="str">
        <f aca="true" t="shared" si="3" ref="BC25:BC69">SpellNumber(L25,BB25)</f>
        <v>INR  Seventeen Thousand Two Hundred &amp; Fifty Nine  and Paise Sixty Six Only</v>
      </c>
      <c r="IA25" s="21">
        <v>3.02</v>
      </c>
      <c r="IB25" s="21" t="s">
        <v>71</v>
      </c>
      <c r="ID25" s="21">
        <v>3.4</v>
      </c>
      <c r="IE25" s="22" t="s">
        <v>46</v>
      </c>
      <c r="IF25" s="22"/>
      <c r="IG25" s="22"/>
      <c r="IH25" s="22"/>
      <c r="II25" s="22"/>
    </row>
    <row r="26" spans="1:243" s="21" customFormat="1" ht="139.5" customHeight="1">
      <c r="A26" s="57">
        <v>3.03</v>
      </c>
      <c r="B26" s="58" t="s">
        <v>72</v>
      </c>
      <c r="C26" s="33"/>
      <c r="D26" s="72"/>
      <c r="E26" s="72"/>
      <c r="F26" s="72"/>
      <c r="G26" s="72"/>
      <c r="H26" s="72"/>
      <c r="I26" s="72"/>
      <c r="J26" s="72"/>
      <c r="K26" s="72"/>
      <c r="L26" s="72"/>
      <c r="M26" s="72"/>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IA26" s="21">
        <v>3.03</v>
      </c>
      <c r="IB26" s="21" t="s">
        <v>72</v>
      </c>
      <c r="IE26" s="22"/>
      <c r="IF26" s="22"/>
      <c r="IG26" s="22"/>
      <c r="IH26" s="22"/>
      <c r="II26" s="22"/>
    </row>
    <row r="27" spans="1:243" s="21" customFormat="1" ht="63" customHeight="1">
      <c r="A27" s="57">
        <v>3.04</v>
      </c>
      <c r="B27" s="58" t="s">
        <v>73</v>
      </c>
      <c r="C27" s="33"/>
      <c r="D27" s="33">
        <v>1.2</v>
      </c>
      <c r="E27" s="59" t="s">
        <v>46</v>
      </c>
      <c r="F27" s="61">
        <v>7870.63</v>
      </c>
      <c r="G27" s="43"/>
      <c r="H27" s="37"/>
      <c r="I27" s="38" t="s">
        <v>33</v>
      </c>
      <c r="J27" s="39">
        <f t="shared" si="0"/>
        <v>1</v>
      </c>
      <c r="K27" s="37" t="s">
        <v>34</v>
      </c>
      <c r="L27" s="37" t="s">
        <v>4</v>
      </c>
      <c r="M27" s="40"/>
      <c r="N27" s="49"/>
      <c r="O27" s="49"/>
      <c r="P27" s="50"/>
      <c r="Q27" s="49"/>
      <c r="R27" s="49"/>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2">
        <f t="shared" si="1"/>
        <v>9444.76</v>
      </c>
      <c r="BB27" s="51">
        <f t="shared" si="2"/>
        <v>9444.76</v>
      </c>
      <c r="BC27" s="56" t="str">
        <f t="shared" si="3"/>
        <v>INR  Nine Thousand Four Hundred &amp; Forty Four  and Paise Seventy Six Only</v>
      </c>
      <c r="IA27" s="21">
        <v>3.04</v>
      </c>
      <c r="IB27" s="21" t="s">
        <v>73</v>
      </c>
      <c r="ID27" s="21">
        <v>1.2</v>
      </c>
      <c r="IE27" s="22" t="s">
        <v>46</v>
      </c>
      <c r="IF27" s="22"/>
      <c r="IG27" s="22"/>
      <c r="IH27" s="22"/>
      <c r="II27" s="22"/>
    </row>
    <row r="28" spans="1:243" s="21" customFormat="1" ht="30.75" customHeight="1">
      <c r="A28" s="57">
        <v>3.05</v>
      </c>
      <c r="B28" s="58" t="s">
        <v>74</v>
      </c>
      <c r="C28" s="33"/>
      <c r="D28" s="72"/>
      <c r="E28" s="72"/>
      <c r="F28" s="72"/>
      <c r="G28" s="72"/>
      <c r="H28" s="72"/>
      <c r="I28" s="72"/>
      <c r="J28" s="72"/>
      <c r="K28" s="72"/>
      <c r="L28" s="72"/>
      <c r="M28" s="72"/>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IA28" s="21">
        <v>3.05</v>
      </c>
      <c r="IB28" s="21" t="s">
        <v>74</v>
      </c>
      <c r="IE28" s="22"/>
      <c r="IF28" s="22"/>
      <c r="IG28" s="22"/>
      <c r="IH28" s="22"/>
      <c r="II28" s="22"/>
    </row>
    <row r="29" spans="1:243" s="21" customFormat="1" ht="31.5" customHeight="1">
      <c r="A29" s="60">
        <v>3.06</v>
      </c>
      <c r="B29" s="58" t="s">
        <v>75</v>
      </c>
      <c r="C29" s="33"/>
      <c r="D29" s="33">
        <v>8.75</v>
      </c>
      <c r="E29" s="59" t="s">
        <v>43</v>
      </c>
      <c r="F29" s="61">
        <v>249.76</v>
      </c>
      <c r="G29" s="43"/>
      <c r="H29" s="37"/>
      <c r="I29" s="38" t="s">
        <v>33</v>
      </c>
      <c r="J29" s="39">
        <f t="shared" si="0"/>
        <v>1</v>
      </c>
      <c r="K29" s="37" t="s">
        <v>34</v>
      </c>
      <c r="L29" s="37" t="s">
        <v>4</v>
      </c>
      <c r="M29" s="40"/>
      <c r="N29" s="49"/>
      <c r="O29" s="49"/>
      <c r="P29" s="50"/>
      <c r="Q29" s="49"/>
      <c r="R29" s="49"/>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2">
        <f t="shared" si="1"/>
        <v>2185.4</v>
      </c>
      <c r="BB29" s="51">
        <f t="shared" si="2"/>
        <v>2185.4</v>
      </c>
      <c r="BC29" s="56" t="str">
        <f t="shared" si="3"/>
        <v>INR  Two Thousand One Hundred &amp; Eighty Five  and Paise Forty Only</v>
      </c>
      <c r="IA29" s="21">
        <v>3.06</v>
      </c>
      <c r="IB29" s="21" t="s">
        <v>75</v>
      </c>
      <c r="ID29" s="21">
        <v>8.75</v>
      </c>
      <c r="IE29" s="22" t="s">
        <v>43</v>
      </c>
      <c r="IF29" s="22"/>
      <c r="IG29" s="22"/>
      <c r="IH29" s="22"/>
      <c r="II29" s="22"/>
    </row>
    <row r="30" spans="1:243" s="21" customFormat="1" ht="16.5" customHeight="1">
      <c r="A30" s="57">
        <v>4</v>
      </c>
      <c r="B30" s="58" t="s">
        <v>76</v>
      </c>
      <c r="C30" s="33"/>
      <c r="D30" s="72"/>
      <c r="E30" s="72"/>
      <c r="F30" s="72"/>
      <c r="G30" s="72"/>
      <c r="H30" s="72"/>
      <c r="I30" s="72"/>
      <c r="J30" s="72"/>
      <c r="K30" s="72"/>
      <c r="L30" s="72"/>
      <c r="M30" s="72"/>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IA30" s="21">
        <v>4</v>
      </c>
      <c r="IB30" s="21" t="s">
        <v>76</v>
      </c>
      <c r="IE30" s="22"/>
      <c r="IF30" s="22"/>
      <c r="IG30" s="22"/>
      <c r="IH30" s="22"/>
      <c r="II30" s="22"/>
    </row>
    <row r="31" spans="1:243" s="21" customFormat="1" ht="31.5" customHeight="1">
      <c r="A31" s="57">
        <v>4.01</v>
      </c>
      <c r="B31" s="58" t="s">
        <v>77</v>
      </c>
      <c r="C31" s="33"/>
      <c r="D31" s="72"/>
      <c r="E31" s="72"/>
      <c r="F31" s="72"/>
      <c r="G31" s="72"/>
      <c r="H31" s="72"/>
      <c r="I31" s="72"/>
      <c r="J31" s="72"/>
      <c r="K31" s="72"/>
      <c r="L31" s="72"/>
      <c r="M31" s="72"/>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IA31" s="21">
        <v>4.01</v>
      </c>
      <c r="IB31" s="21" t="s">
        <v>77</v>
      </c>
      <c r="IE31" s="22"/>
      <c r="IF31" s="22"/>
      <c r="IG31" s="22"/>
      <c r="IH31" s="22"/>
      <c r="II31" s="22"/>
    </row>
    <row r="32" spans="1:243" s="21" customFormat="1" ht="31.5" customHeight="1">
      <c r="A32" s="57">
        <v>4.02</v>
      </c>
      <c r="B32" s="58" t="s">
        <v>53</v>
      </c>
      <c r="C32" s="33"/>
      <c r="D32" s="33">
        <v>10.5</v>
      </c>
      <c r="E32" s="59" t="s">
        <v>46</v>
      </c>
      <c r="F32" s="61">
        <v>5398.9</v>
      </c>
      <c r="G32" s="43"/>
      <c r="H32" s="37"/>
      <c r="I32" s="38" t="s">
        <v>33</v>
      </c>
      <c r="J32" s="39">
        <f t="shared" si="0"/>
        <v>1</v>
      </c>
      <c r="K32" s="37" t="s">
        <v>34</v>
      </c>
      <c r="L32" s="37" t="s">
        <v>4</v>
      </c>
      <c r="M32" s="40"/>
      <c r="N32" s="49"/>
      <c r="O32" s="49"/>
      <c r="P32" s="50"/>
      <c r="Q32" s="49"/>
      <c r="R32" s="49"/>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2">
        <f t="shared" si="1"/>
        <v>56688.45</v>
      </c>
      <c r="BB32" s="51">
        <f t="shared" si="2"/>
        <v>56688.45</v>
      </c>
      <c r="BC32" s="56" t="str">
        <f t="shared" si="3"/>
        <v>INR  Fifty Six Thousand Six Hundred &amp; Eighty Eight  and Paise Forty Five Only</v>
      </c>
      <c r="IA32" s="21">
        <v>4.02</v>
      </c>
      <c r="IB32" s="21" t="s">
        <v>53</v>
      </c>
      <c r="ID32" s="21">
        <v>10.5</v>
      </c>
      <c r="IE32" s="22" t="s">
        <v>46</v>
      </c>
      <c r="IF32" s="22"/>
      <c r="IG32" s="22"/>
      <c r="IH32" s="22"/>
      <c r="II32" s="22"/>
    </row>
    <row r="33" spans="1:243" s="21" customFormat="1" ht="47.25" customHeight="1">
      <c r="A33" s="57">
        <v>4.03</v>
      </c>
      <c r="B33" s="58" t="s">
        <v>78</v>
      </c>
      <c r="C33" s="33"/>
      <c r="D33" s="72"/>
      <c r="E33" s="72"/>
      <c r="F33" s="72"/>
      <c r="G33" s="72"/>
      <c r="H33" s="72"/>
      <c r="I33" s="72"/>
      <c r="J33" s="72"/>
      <c r="K33" s="72"/>
      <c r="L33" s="72"/>
      <c r="M33" s="72"/>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IA33" s="21">
        <v>4.03</v>
      </c>
      <c r="IB33" s="21" t="s">
        <v>78</v>
      </c>
      <c r="IE33" s="22"/>
      <c r="IF33" s="22"/>
      <c r="IG33" s="22"/>
      <c r="IH33" s="22"/>
      <c r="II33" s="22"/>
    </row>
    <row r="34" spans="1:243" s="21" customFormat="1" ht="31.5" customHeight="1">
      <c r="A34" s="57">
        <v>4.04</v>
      </c>
      <c r="B34" s="58" t="s">
        <v>79</v>
      </c>
      <c r="C34" s="33"/>
      <c r="D34" s="33">
        <v>2.6</v>
      </c>
      <c r="E34" s="59" t="s">
        <v>43</v>
      </c>
      <c r="F34" s="61">
        <v>678.43</v>
      </c>
      <c r="G34" s="43"/>
      <c r="H34" s="37"/>
      <c r="I34" s="38" t="s">
        <v>33</v>
      </c>
      <c r="J34" s="39">
        <f t="shared" si="0"/>
        <v>1</v>
      </c>
      <c r="K34" s="37" t="s">
        <v>34</v>
      </c>
      <c r="L34" s="37" t="s">
        <v>4</v>
      </c>
      <c r="M34" s="40"/>
      <c r="N34" s="49"/>
      <c r="O34" s="49"/>
      <c r="P34" s="50"/>
      <c r="Q34" s="49"/>
      <c r="R34" s="49"/>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2">
        <f t="shared" si="1"/>
        <v>1763.92</v>
      </c>
      <c r="BB34" s="51">
        <f t="shared" si="2"/>
        <v>1763.92</v>
      </c>
      <c r="BC34" s="56" t="str">
        <f t="shared" si="3"/>
        <v>INR  One Thousand Seven Hundred &amp; Sixty Three  and Paise Ninety Two Only</v>
      </c>
      <c r="IA34" s="21">
        <v>4.04</v>
      </c>
      <c r="IB34" s="21" t="s">
        <v>79</v>
      </c>
      <c r="ID34" s="21">
        <v>2.6</v>
      </c>
      <c r="IE34" s="22" t="s">
        <v>43</v>
      </c>
      <c r="IF34" s="22"/>
      <c r="IG34" s="22"/>
      <c r="IH34" s="22"/>
      <c r="II34" s="22"/>
    </row>
    <row r="35" spans="1:243" s="21" customFormat="1" ht="97.5" customHeight="1">
      <c r="A35" s="57">
        <v>4.05</v>
      </c>
      <c r="B35" s="58" t="s">
        <v>80</v>
      </c>
      <c r="C35" s="33"/>
      <c r="D35" s="72"/>
      <c r="E35" s="72"/>
      <c r="F35" s="72"/>
      <c r="G35" s="72"/>
      <c r="H35" s="72"/>
      <c r="I35" s="72"/>
      <c r="J35" s="72"/>
      <c r="K35" s="72"/>
      <c r="L35" s="72"/>
      <c r="M35" s="72"/>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IA35" s="21">
        <v>4.05</v>
      </c>
      <c r="IB35" s="21" t="s">
        <v>80</v>
      </c>
      <c r="IE35" s="22"/>
      <c r="IF35" s="22"/>
      <c r="IG35" s="22"/>
      <c r="IH35" s="22"/>
      <c r="II35" s="22"/>
    </row>
    <row r="36" spans="1:243" s="21" customFormat="1" ht="31.5" customHeight="1">
      <c r="A36" s="57">
        <v>4.06</v>
      </c>
      <c r="B36" s="58" t="s">
        <v>81</v>
      </c>
      <c r="C36" s="33"/>
      <c r="D36" s="33">
        <v>7</v>
      </c>
      <c r="E36" s="59" t="s">
        <v>46</v>
      </c>
      <c r="F36" s="61">
        <v>5545.2</v>
      </c>
      <c r="G36" s="43"/>
      <c r="H36" s="37"/>
      <c r="I36" s="38" t="s">
        <v>33</v>
      </c>
      <c r="J36" s="39">
        <f t="shared" si="0"/>
        <v>1</v>
      </c>
      <c r="K36" s="37" t="s">
        <v>34</v>
      </c>
      <c r="L36" s="37" t="s">
        <v>4</v>
      </c>
      <c r="M36" s="40"/>
      <c r="N36" s="49"/>
      <c r="O36" s="49"/>
      <c r="P36" s="50"/>
      <c r="Q36" s="49"/>
      <c r="R36" s="49"/>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2">
        <f t="shared" si="1"/>
        <v>38816.4</v>
      </c>
      <c r="BB36" s="51">
        <f t="shared" si="2"/>
        <v>38816.4</v>
      </c>
      <c r="BC36" s="56" t="str">
        <f t="shared" si="3"/>
        <v>INR  Thirty Eight Thousand Eight Hundred &amp; Sixteen  and Paise Forty Only</v>
      </c>
      <c r="IA36" s="21">
        <v>4.06</v>
      </c>
      <c r="IB36" s="21" t="s">
        <v>81</v>
      </c>
      <c r="ID36" s="21">
        <v>7</v>
      </c>
      <c r="IE36" s="22" t="s">
        <v>46</v>
      </c>
      <c r="IF36" s="22"/>
      <c r="IG36" s="22"/>
      <c r="IH36" s="22"/>
      <c r="II36" s="22"/>
    </row>
    <row r="37" spans="1:243" s="21" customFormat="1" ht="31.5" customHeight="1">
      <c r="A37" s="57">
        <v>4.07</v>
      </c>
      <c r="B37" s="58" t="s">
        <v>82</v>
      </c>
      <c r="C37" s="33"/>
      <c r="D37" s="33">
        <v>6</v>
      </c>
      <c r="E37" s="59" t="s">
        <v>46</v>
      </c>
      <c r="F37" s="61">
        <v>6867.16</v>
      </c>
      <c r="G37" s="43"/>
      <c r="H37" s="37"/>
      <c r="I37" s="38" t="s">
        <v>33</v>
      </c>
      <c r="J37" s="39">
        <f t="shared" si="0"/>
        <v>1</v>
      </c>
      <c r="K37" s="37" t="s">
        <v>34</v>
      </c>
      <c r="L37" s="37" t="s">
        <v>4</v>
      </c>
      <c r="M37" s="40"/>
      <c r="N37" s="49"/>
      <c r="O37" s="49"/>
      <c r="P37" s="50"/>
      <c r="Q37" s="49"/>
      <c r="R37" s="49"/>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2">
        <f t="shared" si="1"/>
        <v>41202.96</v>
      </c>
      <c r="BB37" s="51">
        <f t="shared" si="2"/>
        <v>41202.96</v>
      </c>
      <c r="BC37" s="56" t="str">
        <f t="shared" si="3"/>
        <v>INR  Forty One Thousand Two Hundred &amp; Two  and Paise Ninety Six Only</v>
      </c>
      <c r="IA37" s="21">
        <v>4.07</v>
      </c>
      <c r="IB37" s="21" t="s">
        <v>82</v>
      </c>
      <c r="ID37" s="21">
        <v>6</v>
      </c>
      <c r="IE37" s="22" t="s">
        <v>46</v>
      </c>
      <c r="IF37" s="22"/>
      <c r="IG37" s="22"/>
      <c r="IH37" s="22"/>
      <c r="II37" s="22"/>
    </row>
    <row r="38" spans="1:243" s="21" customFormat="1" ht="18" customHeight="1">
      <c r="A38" s="57">
        <v>5</v>
      </c>
      <c r="B38" s="58" t="s">
        <v>83</v>
      </c>
      <c r="C38" s="33"/>
      <c r="D38" s="72"/>
      <c r="E38" s="72"/>
      <c r="F38" s="72"/>
      <c r="G38" s="72"/>
      <c r="H38" s="72"/>
      <c r="I38" s="72"/>
      <c r="J38" s="72"/>
      <c r="K38" s="72"/>
      <c r="L38" s="72"/>
      <c r="M38" s="72"/>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IA38" s="21">
        <v>5</v>
      </c>
      <c r="IB38" s="21" t="s">
        <v>83</v>
      </c>
      <c r="IE38" s="22"/>
      <c r="IF38" s="22"/>
      <c r="IG38" s="22"/>
      <c r="IH38" s="22"/>
      <c r="II38" s="22"/>
    </row>
    <row r="39" spans="1:243" s="21" customFormat="1" ht="78" customHeight="1">
      <c r="A39" s="57">
        <v>5.01</v>
      </c>
      <c r="B39" s="58" t="s">
        <v>84</v>
      </c>
      <c r="C39" s="33"/>
      <c r="D39" s="72"/>
      <c r="E39" s="72"/>
      <c r="F39" s="72"/>
      <c r="G39" s="72"/>
      <c r="H39" s="72"/>
      <c r="I39" s="72"/>
      <c r="J39" s="72"/>
      <c r="K39" s="72"/>
      <c r="L39" s="72"/>
      <c r="M39" s="72"/>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IA39" s="21">
        <v>5.01</v>
      </c>
      <c r="IB39" s="21" t="s">
        <v>84</v>
      </c>
      <c r="IE39" s="22"/>
      <c r="IF39" s="22"/>
      <c r="IG39" s="22"/>
      <c r="IH39" s="22"/>
      <c r="II39" s="22"/>
    </row>
    <row r="40" spans="1:243" s="21" customFormat="1" ht="31.5" customHeight="1">
      <c r="A40" s="60">
        <v>5.02</v>
      </c>
      <c r="B40" s="58" t="s">
        <v>85</v>
      </c>
      <c r="C40" s="33"/>
      <c r="D40" s="33">
        <v>135</v>
      </c>
      <c r="E40" s="59" t="s">
        <v>44</v>
      </c>
      <c r="F40" s="61">
        <v>193.2</v>
      </c>
      <c r="G40" s="43"/>
      <c r="H40" s="37"/>
      <c r="I40" s="38" t="s">
        <v>33</v>
      </c>
      <c r="J40" s="39">
        <f t="shared" si="0"/>
        <v>1</v>
      </c>
      <c r="K40" s="37" t="s">
        <v>34</v>
      </c>
      <c r="L40" s="37" t="s">
        <v>4</v>
      </c>
      <c r="M40" s="40"/>
      <c r="N40" s="49"/>
      <c r="O40" s="49"/>
      <c r="P40" s="50"/>
      <c r="Q40" s="49"/>
      <c r="R40" s="49"/>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2">
        <f t="shared" si="1"/>
        <v>26082</v>
      </c>
      <c r="BB40" s="51">
        <f t="shared" si="2"/>
        <v>26082</v>
      </c>
      <c r="BC40" s="56" t="str">
        <f t="shared" si="3"/>
        <v>INR  Twenty Six Thousand  &amp;Eighty Two  Only</v>
      </c>
      <c r="IA40" s="21">
        <v>5.02</v>
      </c>
      <c r="IB40" s="21" t="s">
        <v>85</v>
      </c>
      <c r="ID40" s="21">
        <v>135</v>
      </c>
      <c r="IE40" s="22" t="s">
        <v>44</v>
      </c>
      <c r="IF40" s="22"/>
      <c r="IG40" s="22"/>
      <c r="IH40" s="22"/>
      <c r="II40" s="22"/>
    </row>
    <row r="41" spans="1:243" s="21" customFormat="1" ht="16.5" customHeight="1">
      <c r="A41" s="57">
        <v>6</v>
      </c>
      <c r="B41" s="58" t="s">
        <v>86</v>
      </c>
      <c r="C41" s="33"/>
      <c r="D41" s="72"/>
      <c r="E41" s="72"/>
      <c r="F41" s="72"/>
      <c r="G41" s="72"/>
      <c r="H41" s="72"/>
      <c r="I41" s="72"/>
      <c r="J41" s="72"/>
      <c r="K41" s="72"/>
      <c r="L41" s="72"/>
      <c r="M41" s="72"/>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IA41" s="21">
        <v>6</v>
      </c>
      <c r="IB41" s="21" t="s">
        <v>86</v>
      </c>
      <c r="IE41" s="22"/>
      <c r="IF41" s="22"/>
      <c r="IG41" s="22"/>
      <c r="IH41" s="22"/>
      <c r="II41" s="22"/>
    </row>
    <row r="42" spans="1:243" s="21" customFormat="1" ht="81" customHeight="1">
      <c r="A42" s="57">
        <v>6.01</v>
      </c>
      <c r="B42" s="58" t="s">
        <v>87</v>
      </c>
      <c r="C42" s="33"/>
      <c r="D42" s="72"/>
      <c r="E42" s="72"/>
      <c r="F42" s="72"/>
      <c r="G42" s="72"/>
      <c r="H42" s="72"/>
      <c r="I42" s="72"/>
      <c r="J42" s="72"/>
      <c r="K42" s="72"/>
      <c r="L42" s="72"/>
      <c r="M42" s="72"/>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IA42" s="21">
        <v>6.01</v>
      </c>
      <c r="IB42" s="21" t="s">
        <v>87</v>
      </c>
      <c r="IE42" s="22"/>
      <c r="IF42" s="22"/>
      <c r="IG42" s="22"/>
      <c r="IH42" s="22"/>
      <c r="II42" s="22"/>
    </row>
    <row r="43" spans="1:243" s="21" customFormat="1" ht="31.5" customHeight="1">
      <c r="A43" s="57">
        <v>6.02</v>
      </c>
      <c r="B43" s="58" t="s">
        <v>88</v>
      </c>
      <c r="C43" s="33"/>
      <c r="D43" s="33">
        <v>1100</v>
      </c>
      <c r="E43" s="59" t="s">
        <v>52</v>
      </c>
      <c r="F43" s="61">
        <v>114.86</v>
      </c>
      <c r="G43" s="43"/>
      <c r="H43" s="37"/>
      <c r="I43" s="38" t="s">
        <v>33</v>
      </c>
      <c r="J43" s="39">
        <f t="shared" si="0"/>
        <v>1</v>
      </c>
      <c r="K43" s="37" t="s">
        <v>34</v>
      </c>
      <c r="L43" s="37" t="s">
        <v>4</v>
      </c>
      <c r="M43" s="40"/>
      <c r="N43" s="49"/>
      <c r="O43" s="49"/>
      <c r="P43" s="50"/>
      <c r="Q43" s="49"/>
      <c r="R43" s="49"/>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2">
        <f t="shared" si="1"/>
        <v>126346</v>
      </c>
      <c r="BB43" s="51">
        <f t="shared" si="2"/>
        <v>126346</v>
      </c>
      <c r="BC43" s="56" t="str">
        <f t="shared" si="3"/>
        <v>INR  One Lakh Twenty Six Thousand Three Hundred &amp; Forty Six  Only</v>
      </c>
      <c r="IA43" s="21">
        <v>6.02</v>
      </c>
      <c r="IB43" s="21" t="s">
        <v>88</v>
      </c>
      <c r="ID43" s="21">
        <v>1100</v>
      </c>
      <c r="IE43" s="22" t="s">
        <v>52</v>
      </c>
      <c r="IF43" s="22"/>
      <c r="IG43" s="22"/>
      <c r="IH43" s="22"/>
      <c r="II43" s="22"/>
    </row>
    <row r="44" spans="1:243" s="21" customFormat="1" ht="18" customHeight="1">
      <c r="A44" s="57">
        <v>7</v>
      </c>
      <c r="B44" s="58" t="s">
        <v>89</v>
      </c>
      <c r="C44" s="33"/>
      <c r="D44" s="72"/>
      <c r="E44" s="72"/>
      <c r="F44" s="72"/>
      <c r="G44" s="72"/>
      <c r="H44" s="72"/>
      <c r="I44" s="72"/>
      <c r="J44" s="72"/>
      <c r="K44" s="72"/>
      <c r="L44" s="72"/>
      <c r="M44" s="72"/>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IA44" s="21">
        <v>7</v>
      </c>
      <c r="IB44" s="21" t="s">
        <v>89</v>
      </c>
      <c r="IE44" s="22"/>
      <c r="IF44" s="22"/>
      <c r="IG44" s="22"/>
      <c r="IH44" s="22"/>
      <c r="II44" s="22"/>
    </row>
    <row r="45" spans="1:243" s="21" customFormat="1" ht="18" customHeight="1">
      <c r="A45" s="57">
        <v>7.01</v>
      </c>
      <c r="B45" s="58" t="s">
        <v>90</v>
      </c>
      <c r="C45" s="33"/>
      <c r="D45" s="72"/>
      <c r="E45" s="72"/>
      <c r="F45" s="72"/>
      <c r="G45" s="72"/>
      <c r="H45" s="72"/>
      <c r="I45" s="72"/>
      <c r="J45" s="72"/>
      <c r="K45" s="72"/>
      <c r="L45" s="72"/>
      <c r="M45" s="72"/>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IA45" s="21">
        <v>7.01</v>
      </c>
      <c r="IB45" s="21" t="s">
        <v>90</v>
      </c>
      <c r="IE45" s="22"/>
      <c r="IF45" s="22"/>
      <c r="IG45" s="22"/>
      <c r="IH45" s="22"/>
      <c r="II45" s="22"/>
    </row>
    <row r="46" spans="1:243" s="21" customFormat="1" ht="31.5" customHeight="1">
      <c r="A46" s="57">
        <v>7.02</v>
      </c>
      <c r="B46" s="58" t="s">
        <v>48</v>
      </c>
      <c r="C46" s="33"/>
      <c r="D46" s="33">
        <v>4</v>
      </c>
      <c r="E46" s="59" t="s">
        <v>43</v>
      </c>
      <c r="F46" s="61">
        <v>231.08</v>
      </c>
      <c r="G46" s="43"/>
      <c r="H46" s="37"/>
      <c r="I46" s="38" t="s">
        <v>33</v>
      </c>
      <c r="J46" s="39">
        <f t="shared" si="0"/>
        <v>1</v>
      </c>
      <c r="K46" s="37" t="s">
        <v>34</v>
      </c>
      <c r="L46" s="37" t="s">
        <v>4</v>
      </c>
      <c r="M46" s="40"/>
      <c r="N46" s="49"/>
      <c r="O46" s="49"/>
      <c r="P46" s="50"/>
      <c r="Q46" s="49"/>
      <c r="R46" s="49"/>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2">
        <f t="shared" si="1"/>
        <v>924.32</v>
      </c>
      <c r="BB46" s="51">
        <f t="shared" si="2"/>
        <v>924.32</v>
      </c>
      <c r="BC46" s="56" t="str">
        <f t="shared" si="3"/>
        <v>INR  Nine Hundred &amp; Twenty Four  and Paise Thirty Two Only</v>
      </c>
      <c r="IA46" s="21">
        <v>7.02</v>
      </c>
      <c r="IB46" s="21" t="s">
        <v>48</v>
      </c>
      <c r="ID46" s="21">
        <v>4</v>
      </c>
      <c r="IE46" s="22" t="s">
        <v>43</v>
      </c>
      <c r="IF46" s="22"/>
      <c r="IG46" s="22"/>
      <c r="IH46" s="22"/>
      <c r="II46" s="22"/>
    </row>
    <row r="47" spans="1:243" s="21" customFormat="1" ht="30" customHeight="1">
      <c r="A47" s="57">
        <v>7.03</v>
      </c>
      <c r="B47" s="58" t="s">
        <v>91</v>
      </c>
      <c r="C47" s="33"/>
      <c r="D47" s="72"/>
      <c r="E47" s="72"/>
      <c r="F47" s="72"/>
      <c r="G47" s="72"/>
      <c r="H47" s="72"/>
      <c r="I47" s="72"/>
      <c r="J47" s="72"/>
      <c r="K47" s="72"/>
      <c r="L47" s="72"/>
      <c r="M47" s="72"/>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IA47" s="21">
        <v>7.03</v>
      </c>
      <c r="IB47" s="21" t="s">
        <v>91</v>
      </c>
      <c r="IE47" s="22"/>
      <c r="IF47" s="22"/>
      <c r="IG47" s="22"/>
      <c r="IH47" s="22"/>
      <c r="II47" s="22"/>
    </row>
    <row r="48" spans="1:243" s="21" customFormat="1" ht="31.5" customHeight="1">
      <c r="A48" s="57">
        <v>7.04</v>
      </c>
      <c r="B48" s="58" t="s">
        <v>48</v>
      </c>
      <c r="C48" s="33"/>
      <c r="D48" s="33">
        <v>52</v>
      </c>
      <c r="E48" s="59" t="s">
        <v>43</v>
      </c>
      <c r="F48" s="61">
        <v>266.46</v>
      </c>
      <c r="G48" s="43"/>
      <c r="H48" s="37"/>
      <c r="I48" s="38" t="s">
        <v>33</v>
      </c>
      <c r="J48" s="39">
        <f t="shared" si="0"/>
        <v>1</v>
      </c>
      <c r="K48" s="37" t="s">
        <v>34</v>
      </c>
      <c r="L48" s="37" t="s">
        <v>4</v>
      </c>
      <c r="M48" s="40"/>
      <c r="N48" s="49"/>
      <c r="O48" s="49"/>
      <c r="P48" s="50"/>
      <c r="Q48" s="49"/>
      <c r="R48" s="49"/>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2">
        <f t="shared" si="1"/>
        <v>13855.92</v>
      </c>
      <c r="BB48" s="51">
        <f t="shared" si="2"/>
        <v>13855.92</v>
      </c>
      <c r="BC48" s="56" t="str">
        <f t="shared" si="3"/>
        <v>INR  Thirteen Thousand Eight Hundred &amp; Fifty Five  and Paise Ninety Two Only</v>
      </c>
      <c r="IA48" s="21">
        <v>7.04</v>
      </c>
      <c r="IB48" s="21" t="s">
        <v>48</v>
      </c>
      <c r="ID48" s="21">
        <v>52</v>
      </c>
      <c r="IE48" s="22" t="s">
        <v>43</v>
      </c>
      <c r="IF48" s="22"/>
      <c r="IG48" s="22"/>
      <c r="IH48" s="22"/>
      <c r="II48" s="22"/>
    </row>
    <row r="49" spans="1:243" s="21" customFormat="1" ht="47.25">
      <c r="A49" s="57">
        <v>7.05</v>
      </c>
      <c r="B49" s="58" t="s">
        <v>92</v>
      </c>
      <c r="C49" s="33"/>
      <c r="D49" s="72"/>
      <c r="E49" s="72"/>
      <c r="F49" s="72"/>
      <c r="G49" s="72"/>
      <c r="H49" s="72"/>
      <c r="I49" s="72"/>
      <c r="J49" s="72"/>
      <c r="K49" s="72"/>
      <c r="L49" s="72"/>
      <c r="M49" s="72"/>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IA49" s="21">
        <v>7.05</v>
      </c>
      <c r="IB49" s="21" t="s">
        <v>92</v>
      </c>
      <c r="IE49" s="22"/>
      <c r="IF49" s="22"/>
      <c r="IG49" s="22"/>
      <c r="IH49" s="22"/>
      <c r="II49" s="22"/>
    </row>
    <row r="50" spans="1:243" s="21" customFormat="1" ht="42.75">
      <c r="A50" s="57">
        <v>7.06</v>
      </c>
      <c r="B50" s="58" t="s">
        <v>56</v>
      </c>
      <c r="C50" s="33"/>
      <c r="D50" s="33">
        <v>51</v>
      </c>
      <c r="E50" s="59" t="s">
        <v>43</v>
      </c>
      <c r="F50" s="61">
        <v>167.95</v>
      </c>
      <c r="G50" s="43"/>
      <c r="H50" s="37"/>
      <c r="I50" s="38" t="s">
        <v>33</v>
      </c>
      <c r="J50" s="39">
        <f t="shared" si="0"/>
        <v>1</v>
      </c>
      <c r="K50" s="37" t="s">
        <v>34</v>
      </c>
      <c r="L50" s="37" t="s">
        <v>4</v>
      </c>
      <c r="M50" s="40"/>
      <c r="N50" s="49"/>
      <c r="O50" s="49"/>
      <c r="P50" s="50"/>
      <c r="Q50" s="49"/>
      <c r="R50" s="49"/>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2">
        <f t="shared" si="1"/>
        <v>8565.45</v>
      </c>
      <c r="BB50" s="51">
        <f t="shared" si="2"/>
        <v>8565.45</v>
      </c>
      <c r="BC50" s="56" t="str">
        <f t="shared" si="3"/>
        <v>INR  Eight Thousand Five Hundred &amp; Sixty Five  and Paise Forty Five Only</v>
      </c>
      <c r="IA50" s="21">
        <v>7.06</v>
      </c>
      <c r="IB50" s="21" t="s">
        <v>56</v>
      </c>
      <c r="ID50" s="21">
        <v>51</v>
      </c>
      <c r="IE50" s="22" t="s">
        <v>43</v>
      </c>
      <c r="IF50" s="22"/>
      <c r="IG50" s="22"/>
      <c r="IH50" s="22"/>
      <c r="II50" s="22"/>
    </row>
    <row r="51" spans="1:243" s="21" customFormat="1" ht="51" customHeight="1">
      <c r="A51" s="57">
        <v>7.07</v>
      </c>
      <c r="B51" s="58" t="s">
        <v>93</v>
      </c>
      <c r="C51" s="33"/>
      <c r="D51" s="72"/>
      <c r="E51" s="72"/>
      <c r="F51" s="72"/>
      <c r="G51" s="72"/>
      <c r="H51" s="72"/>
      <c r="I51" s="72"/>
      <c r="J51" s="72"/>
      <c r="K51" s="72"/>
      <c r="L51" s="72"/>
      <c r="M51" s="72"/>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IA51" s="21">
        <v>7.07</v>
      </c>
      <c r="IB51" s="21" t="s">
        <v>93</v>
      </c>
      <c r="IE51" s="22"/>
      <c r="IF51" s="22"/>
      <c r="IG51" s="22"/>
      <c r="IH51" s="22"/>
      <c r="II51" s="22"/>
    </row>
    <row r="52" spans="1:243" s="21" customFormat="1" ht="63">
      <c r="A52" s="57">
        <v>7.08</v>
      </c>
      <c r="B52" s="58" t="s">
        <v>54</v>
      </c>
      <c r="C52" s="33"/>
      <c r="D52" s="33">
        <v>140</v>
      </c>
      <c r="E52" s="59" t="s">
        <v>43</v>
      </c>
      <c r="F52" s="61">
        <v>141.3</v>
      </c>
      <c r="G52" s="43"/>
      <c r="H52" s="37"/>
      <c r="I52" s="38" t="s">
        <v>33</v>
      </c>
      <c r="J52" s="39">
        <f t="shared" si="0"/>
        <v>1</v>
      </c>
      <c r="K52" s="37" t="s">
        <v>34</v>
      </c>
      <c r="L52" s="37" t="s">
        <v>4</v>
      </c>
      <c r="M52" s="40"/>
      <c r="N52" s="49"/>
      <c r="O52" s="49"/>
      <c r="P52" s="50"/>
      <c r="Q52" s="49"/>
      <c r="R52" s="49"/>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2">
        <f t="shared" si="1"/>
        <v>19782</v>
      </c>
      <c r="BB52" s="51">
        <f t="shared" si="2"/>
        <v>19782</v>
      </c>
      <c r="BC52" s="56" t="str">
        <f t="shared" si="3"/>
        <v>INR  Nineteen Thousand Seven Hundred &amp; Eighty Two  Only</v>
      </c>
      <c r="IA52" s="21">
        <v>7.08</v>
      </c>
      <c r="IB52" s="21" t="s">
        <v>54</v>
      </c>
      <c r="ID52" s="21">
        <v>140</v>
      </c>
      <c r="IE52" s="22" t="s">
        <v>43</v>
      </c>
      <c r="IF52" s="22"/>
      <c r="IG52" s="22"/>
      <c r="IH52" s="22"/>
      <c r="II52" s="22"/>
    </row>
    <row r="53" spans="1:243" s="21" customFormat="1" ht="49.5" customHeight="1">
      <c r="A53" s="57">
        <v>7.09</v>
      </c>
      <c r="B53" s="58" t="s">
        <v>94</v>
      </c>
      <c r="C53" s="33"/>
      <c r="D53" s="72"/>
      <c r="E53" s="72"/>
      <c r="F53" s="72"/>
      <c r="G53" s="72"/>
      <c r="H53" s="72"/>
      <c r="I53" s="72"/>
      <c r="J53" s="72"/>
      <c r="K53" s="72"/>
      <c r="L53" s="72"/>
      <c r="M53" s="72"/>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IA53" s="21">
        <v>7.09</v>
      </c>
      <c r="IB53" s="21" t="s">
        <v>94</v>
      </c>
      <c r="IE53" s="22"/>
      <c r="IF53" s="22"/>
      <c r="IG53" s="22"/>
      <c r="IH53" s="22"/>
      <c r="II53" s="22"/>
    </row>
    <row r="54" spans="1:243" s="21" customFormat="1" ht="28.5">
      <c r="A54" s="60">
        <v>7.1</v>
      </c>
      <c r="B54" s="58" t="s">
        <v>51</v>
      </c>
      <c r="C54" s="33"/>
      <c r="D54" s="33">
        <v>50</v>
      </c>
      <c r="E54" s="59" t="s">
        <v>43</v>
      </c>
      <c r="F54" s="61">
        <v>106.58</v>
      </c>
      <c r="G54" s="43"/>
      <c r="H54" s="37"/>
      <c r="I54" s="38" t="s">
        <v>33</v>
      </c>
      <c r="J54" s="39">
        <f t="shared" si="0"/>
        <v>1</v>
      </c>
      <c r="K54" s="37" t="s">
        <v>34</v>
      </c>
      <c r="L54" s="37" t="s">
        <v>4</v>
      </c>
      <c r="M54" s="40"/>
      <c r="N54" s="49"/>
      <c r="O54" s="49"/>
      <c r="P54" s="50"/>
      <c r="Q54" s="49"/>
      <c r="R54" s="49"/>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2">
        <f t="shared" si="1"/>
        <v>5329</v>
      </c>
      <c r="BB54" s="51">
        <f t="shared" si="2"/>
        <v>5329</v>
      </c>
      <c r="BC54" s="56" t="str">
        <f t="shared" si="3"/>
        <v>INR  Five Thousand Three Hundred &amp; Twenty Nine  Only</v>
      </c>
      <c r="IA54" s="21">
        <v>7.1</v>
      </c>
      <c r="IB54" s="21" t="s">
        <v>51</v>
      </c>
      <c r="ID54" s="21">
        <v>50</v>
      </c>
      <c r="IE54" s="22" t="s">
        <v>43</v>
      </c>
      <c r="IF54" s="22"/>
      <c r="IG54" s="22"/>
      <c r="IH54" s="22"/>
      <c r="II54" s="22"/>
    </row>
    <row r="55" spans="1:243" s="21" customFormat="1" ht="15.75">
      <c r="A55" s="57">
        <v>8</v>
      </c>
      <c r="B55" s="58" t="s">
        <v>95</v>
      </c>
      <c r="C55" s="33"/>
      <c r="D55" s="72"/>
      <c r="E55" s="72"/>
      <c r="F55" s="72"/>
      <c r="G55" s="72"/>
      <c r="H55" s="72"/>
      <c r="I55" s="72"/>
      <c r="J55" s="72"/>
      <c r="K55" s="72"/>
      <c r="L55" s="72"/>
      <c r="M55" s="72"/>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IA55" s="21">
        <v>8</v>
      </c>
      <c r="IB55" s="21" t="s">
        <v>95</v>
      </c>
      <c r="IE55" s="22"/>
      <c r="IF55" s="22"/>
      <c r="IG55" s="22"/>
      <c r="IH55" s="22"/>
      <c r="II55" s="22"/>
    </row>
    <row r="56" spans="1:243" s="21" customFormat="1" ht="49.5" customHeight="1">
      <c r="A56" s="57">
        <v>8.01</v>
      </c>
      <c r="B56" s="58" t="s">
        <v>96</v>
      </c>
      <c r="C56" s="33"/>
      <c r="D56" s="72"/>
      <c r="E56" s="72"/>
      <c r="F56" s="72"/>
      <c r="G56" s="72"/>
      <c r="H56" s="72"/>
      <c r="I56" s="72"/>
      <c r="J56" s="72"/>
      <c r="K56" s="72"/>
      <c r="L56" s="72"/>
      <c r="M56" s="72"/>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3"/>
      <c r="IA56" s="21">
        <v>8.01</v>
      </c>
      <c r="IB56" s="21" t="s">
        <v>96</v>
      </c>
      <c r="IE56" s="22"/>
      <c r="IF56" s="22"/>
      <c r="IG56" s="22"/>
      <c r="IH56" s="22"/>
      <c r="II56" s="22"/>
    </row>
    <row r="57" spans="1:243" s="21" customFormat="1" ht="42.75">
      <c r="A57" s="57">
        <v>8.02</v>
      </c>
      <c r="B57" s="58" t="s">
        <v>97</v>
      </c>
      <c r="C57" s="33"/>
      <c r="D57" s="33">
        <v>8</v>
      </c>
      <c r="E57" s="59" t="s">
        <v>47</v>
      </c>
      <c r="F57" s="61">
        <v>149.28</v>
      </c>
      <c r="G57" s="43"/>
      <c r="H57" s="37"/>
      <c r="I57" s="38" t="s">
        <v>33</v>
      </c>
      <c r="J57" s="39">
        <f t="shared" si="0"/>
        <v>1</v>
      </c>
      <c r="K57" s="37" t="s">
        <v>34</v>
      </c>
      <c r="L57" s="37" t="s">
        <v>4</v>
      </c>
      <c r="M57" s="40"/>
      <c r="N57" s="49"/>
      <c r="O57" s="49"/>
      <c r="P57" s="50"/>
      <c r="Q57" s="49"/>
      <c r="R57" s="49"/>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2">
        <f t="shared" si="1"/>
        <v>1194.24</v>
      </c>
      <c r="BB57" s="51">
        <f t="shared" si="2"/>
        <v>1194.24</v>
      </c>
      <c r="BC57" s="56" t="str">
        <f t="shared" si="3"/>
        <v>INR  One Thousand One Hundred &amp; Ninety Four  and Paise Twenty Four Only</v>
      </c>
      <c r="IA57" s="21">
        <v>8.02</v>
      </c>
      <c r="IB57" s="21" t="s">
        <v>97</v>
      </c>
      <c r="ID57" s="21">
        <v>8</v>
      </c>
      <c r="IE57" s="22" t="s">
        <v>47</v>
      </c>
      <c r="IF57" s="22"/>
      <c r="IG57" s="22"/>
      <c r="IH57" s="22"/>
      <c r="II57" s="22"/>
    </row>
    <row r="58" spans="1:243" s="21" customFormat="1" ht="63">
      <c r="A58" s="57">
        <v>8.03</v>
      </c>
      <c r="B58" s="58" t="s">
        <v>98</v>
      </c>
      <c r="C58" s="33"/>
      <c r="D58" s="33">
        <v>10</v>
      </c>
      <c r="E58" s="59" t="s">
        <v>52</v>
      </c>
      <c r="F58" s="61">
        <v>23.02</v>
      </c>
      <c r="G58" s="43"/>
      <c r="H58" s="37"/>
      <c r="I58" s="38" t="s">
        <v>33</v>
      </c>
      <c r="J58" s="39">
        <f t="shared" si="0"/>
        <v>1</v>
      </c>
      <c r="K58" s="37" t="s">
        <v>34</v>
      </c>
      <c r="L58" s="37" t="s">
        <v>4</v>
      </c>
      <c r="M58" s="40"/>
      <c r="N58" s="49"/>
      <c r="O58" s="49"/>
      <c r="P58" s="50"/>
      <c r="Q58" s="49"/>
      <c r="R58" s="49"/>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2">
        <f t="shared" si="1"/>
        <v>230.2</v>
      </c>
      <c r="BB58" s="51">
        <f t="shared" si="2"/>
        <v>230.2</v>
      </c>
      <c r="BC58" s="56" t="str">
        <f t="shared" si="3"/>
        <v>INR  Two Hundred &amp; Thirty  and Paise Twenty Only</v>
      </c>
      <c r="IA58" s="21">
        <v>8.03</v>
      </c>
      <c r="IB58" s="21" t="s">
        <v>98</v>
      </c>
      <c r="ID58" s="21">
        <v>10</v>
      </c>
      <c r="IE58" s="22" t="s">
        <v>52</v>
      </c>
      <c r="IF58" s="22"/>
      <c r="IG58" s="22"/>
      <c r="IH58" s="22"/>
      <c r="II58" s="22"/>
    </row>
    <row r="59" spans="1:243" s="21" customFormat="1" ht="141.75">
      <c r="A59" s="57">
        <v>8.04</v>
      </c>
      <c r="B59" s="58" t="s">
        <v>57</v>
      </c>
      <c r="C59" s="33"/>
      <c r="D59" s="33">
        <v>2</v>
      </c>
      <c r="E59" s="59" t="s">
        <v>46</v>
      </c>
      <c r="F59" s="61">
        <v>121.74</v>
      </c>
      <c r="G59" s="43"/>
      <c r="H59" s="37"/>
      <c r="I59" s="38" t="s">
        <v>33</v>
      </c>
      <c r="J59" s="39">
        <f t="shared" si="0"/>
        <v>1</v>
      </c>
      <c r="K59" s="37" t="s">
        <v>34</v>
      </c>
      <c r="L59" s="37" t="s">
        <v>4</v>
      </c>
      <c r="M59" s="40"/>
      <c r="N59" s="49"/>
      <c r="O59" s="49"/>
      <c r="P59" s="50"/>
      <c r="Q59" s="49"/>
      <c r="R59" s="49"/>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2">
        <f t="shared" si="1"/>
        <v>243.48</v>
      </c>
      <c r="BB59" s="51">
        <f t="shared" si="2"/>
        <v>243.48</v>
      </c>
      <c r="BC59" s="56" t="str">
        <f t="shared" si="3"/>
        <v>INR  Two Hundred &amp; Forty Three  and Paise Forty Eight Only</v>
      </c>
      <c r="IA59" s="21">
        <v>8.04</v>
      </c>
      <c r="IB59" s="21" t="s">
        <v>57</v>
      </c>
      <c r="ID59" s="21">
        <v>2</v>
      </c>
      <c r="IE59" s="22" t="s">
        <v>46</v>
      </c>
      <c r="IF59" s="22"/>
      <c r="IG59" s="22"/>
      <c r="IH59" s="22"/>
      <c r="II59" s="22"/>
    </row>
    <row r="60" spans="1:243" s="21" customFormat="1" ht="15.75">
      <c r="A60" s="57">
        <v>9</v>
      </c>
      <c r="B60" s="58" t="s">
        <v>99</v>
      </c>
      <c r="C60" s="33"/>
      <c r="D60" s="72"/>
      <c r="E60" s="72"/>
      <c r="F60" s="72"/>
      <c r="G60" s="72"/>
      <c r="H60" s="72"/>
      <c r="I60" s="72"/>
      <c r="J60" s="72"/>
      <c r="K60" s="72"/>
      <c r="L60" s="72"/>
      <c r="M60" s="72"/>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IA60" s="21">
        <v>9</v>
      </c>
      <c r="IB60" s="21" t="s">
        <v>99</v>
      </c>
      <c r="IE60" s="22"/>
      <c r="IF60" s="22"/>
      <c r="IG60" s="22"/>
      <c r="IH60" s="22"/>
      <c r="II60" s="22"/>
    </row>
    <row r="61" spans="1:243" s="21" customFormat="1" ht="15.75">
      <c r="A61" s="57">
        <v>9.01</v>
      </c>
      <c r="B61" s="58" t="s">
        <v>100</v>
      </c>
      <c r="C61" s="33"/>
      <c r="D61" s="72"/>
      <c r="E61" s="72"/>
      <c r="F61" s="72"/>
      <c r="G61" s="72"/>
      <c r="H61" s="72"/>
      <c r="I61" s="72"/>
      <c r="J61" s="72"/>
      <c r="K61" s="72"/>
      <c r="L61" s="72"/>
      <c r="M61" s="72"/>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IA61" s="21">
        <v>9.1</v>
      </c>
      <c r="IB61" s="21" t="s">
        <v>100</v>
      </c>
      <c r="IE61" s="22"/>
      <c r="IF61" s="22"/>
      <c r="IG61" s="22"/>
      <c r="IH61" s="22"/>
      <c r="II61" s="22"/>
    </row>
    <row r="62" spans="1:243" s="21" customFormat="1" ht="42.75">
      <c r="A62" s="57">
        <v>9.02</v>
      </c>
      <c r="B62" s="58" t="s">
        <v>101</v>
      </c>
      <c r="C62" s="33"/>
      <c r="D62" s="33">
        <v>30</v>
      </c>
      <c r="E62" s="59" t="s">
        <v>46</v>
      </c>
      <c r="F62" s="61">
        <v>1346.47</v>
      </c>
      <c r="G62" s="43"/>
      <c r="H62" s="37"/>
      <c r="I62" s="38" t="s">
        <v>33</v>
      </c>
      <c r="J62" s="39">
        <f t="shared" si="0"/>
        <v>1</v>
      </c>
      <c r="K62" s="37" t="s">
        <v>34</v>
      </c>
      <c r="L62" s="37" t="s">
        <v>4</v>
      </c>
      <c r="M62" s="40"/>
      <c r="N62" s="49"/>
      <c r="O62" s="49"/>
      <c r="P62" s="50"/>
      <c r="Q62" s="49"/>
      <c r="R62" s="49"/>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2">
        <f t="shared" si="1"/>
        <v>40394.1</v>
      </c>
      <c r="BB62" s="51">
        <f t="shared" si="2"/>
        <v>40394.1</v>
      </c>
      <c r="BC62" s="56" t="str">
        <f t="shared" si="3"/>
        <v>INR  Forty Thousand Three Hundred &amp; Ninety Four  and Paise Ten Only</v>
      </c>
      <c r="IA62" s="21">
        <v>9.02</v>
      </c>
      <c r="IB62" s="21" t="s">
        <v>101</v>
      </c>
      <c r="ID62" s="21">
        <v>30</v>
      </c>
      <c r="IE62" s="22" t="s">
        <v>46</v>
      </c>
      <c r="IF62" s="22"/>
      <c r="IG62" s="22"/>
      <c r="IH62" s="22"/>
      <c r="II62" s="22"/>
    </row>
    <row r="63" spans="1:243" s="21" customFormat="1" ht="173.25">
      <c r="A63" s="57">
        <v>9.03</v>
      </c>
      <c r="B63" s="58" t="s">
        <v>102</v>
      </c>
      <c r="C63" s="33"/>
      <c r="D63" s="33">
        <v>23</v>
      </c>
      <c r="E63" s="59" t="s">
        <v>46</v>
      </c>
      <c r="F63" s="61">
        <v>672.73</v>
      </c>
      <c r="G63" s="43"/>
      <c r="H63" s="37"/>
      <c r="I63" s="38" t="s">
        <v>33</v>
      </c>
      <c r="J63" s="39">
        <f t="shared" si="0"/>
        <v>1</v>
      </c>
      <c r="K63" s="37" t="s">
        <v>34</v>
      </c>
      <c r="L63" s="37" t="s">
        <v>4</v>
      </c>
      <c r="M63" s="40"/>
      <c r="N63" s="49"/>
      <c r="O63" s="49"/>
      <c r="P63" s="50"/>
      <c r="Q63" s="49"/>
      <c r="R63" s="49"/>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2">
        <f t="shared" si="1"/>
        <v>15472.79</v>
      </c>
      <c r="BB63" s="51">
        <f t="shared" si="2"/>
        <v>15472.79</v>
      </c>
      <c r="BC63" s="56" t="str">
        <f t="shared" si="3"/>
        <v>INR  Fifteen Thousand Four Hundred &amp; Seventy Two  and Paise Seventy Nine Only</v>
      </c>
      <c r="IA63" s="21">
        <v>9.03</v>
      </c>
      <c r="IB63" s="21" t="s">
        <v>102</v>
      </c>
      <c r="ID63" s="21">
        <v>23</v>
      </c>
      <c r="IE63" s="22" t="s">
        <v>46</v>
      </c>
      <c r="IF63" s="22"/>
      <c r="IG63" s="22"/>
      <c r="IH63" s="22"/>
      <c r="II63" s="22"/>
    </row>
    <row r="64" spans="1:243" s="21" customFormat="1" ht="141.75">
      <c r="A64" s="57">
        <v>9.04</v>
      </c>
      <c r="B64" s="58" t="s">
        <v>103</v>
      </c>
      <c r="C64" s="33"/>
      <c r="D64" s="33">
        <v>19</v>
      </c>
      <c r="E64" s="59" t="s">
        <v>44</v>
      </c>
      <c r="F64" s="61">
        <v>24.59</v>
      </c>
      <c r="G64" s="43"/>
      <c r="H64" s="37"/>
      <c r="I64" s="38" t="s">
        <v>33</v>
      </c>
      <c r="J64" s="39">
        <f t="shared" si="0"/>
        <v>1</v>
      </c>
      <c r="K64" s="37" t="s">
        <v>34</v>
      </c>
      <c r="L64" s="37" t="s">
        <v>4</v>
      </c>
      <c r="M64" s="40"/>
      <c r="N64" s="49"/>
      <c r="O64" s="49"/>
      <c r="P64" s="50"/>
      <c r="Q64" s="49"/>
      <c r="R64" s="49"/>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2">
        <f t="shared" si="1"/>
        <v>467.21</v>
      </c>
      <c r="BB64" s="51">
        <f t="shared" si="2"/>
        <v>467.21</v>
      </c>
      <c r="BC64" s="56" t="str">
        <f t="shared" si="3"/>
        <v>INR  Four Hundred &amp; Sixty Seven  and Paise Twenty One Only</v>
      </c>
      <c r="IA64" s="21">
        <v>9.04</v>
      </c>
      <c r="IB64" s="21" t="s">
        <v>103</v>
      </c>
      <c r="ID64" s="21">
        <v>19</v>
      </c>
      <c r="IE64" s="22" t="s">
        <v>44</v>
      </c>
      <c r="IF64" s="22"/>
      <c r="IG64" s="22"/>
      <c r="IH64" s="22"/>
      <c r="II64" s="22"/>
    </row>
    <row r="65" spans="1:243" s="21" customFormat="1" ht="220.5" customHeight="1">
      <c r="A65" s="57">
        <v>9.05</v>
      </c>
      <c r="B65" s="58" t="s">
        <v>104</v>
      </c>
      <c r="C65" s="33"/>
      <c r="D65" s="72"/>
      <c r="E65" s="72"/>
      <c r="F65" s="72"/>
      <c r="G65" s="72"/>
      <c r="H65" s="72"/>
      <c r="I65" s="72"/>
      <c r="J65" s="72"/>
      <c r="K65" s="72"/>
      <c r="L65" s="72"/>
      <c r="M65" s="72"/>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3"/>
      <c r="IA65" s="21">
        <v>9.05</v>
      </c>
      <c r="IB65" s="21" t="s">
        <v>104</v>
      </c>
      <c r="IE65" s="22"/>
      <c r="IF65" s="22"/>
      <c r="IG65" s="22"/>
      <c r="IH65" s="22"/>
      <c r="II65" s="22"/>
    </row>
    <row r="66" spans="1:243" s="21" customFormat="1" ht="57">
      <c r="A66" s="57">
        <v>9.06</v>
      </c>
      <c r="B66" s="58" t="s">
        <v>105</v>
      </c>
      <c r="C66" s="33"/>
      <c r="D66" s="33">
        <v>222</v>
      </c>
      <c r="E66" s="59" t="s">
        <v>43</v>
      </c>
      <c r="F66" s="61">
        <v>775.76</v>
      </c>
      <c r="G66" s="43"/>
      <c r="H66" s="37"/>
      <c r="I66" s="38" t="s">
        <v>33</v>
      </c>
      <c r="J66" s="39">
        <f t="shared" si="0"/>
        <v>1</v>
      </c>
      <c r="K66" s="37" t="s">
        <v>34</v>
      </c>
      <c r="L66" s="37" t="s">
        <v>4</v>
      </c>
      <c r="M66" s="40"/>
      <c r="N66" s="49"/>
      <c r="O66" s="49"/>
      <c r="P66" s="50"/>
      <c r="Q66" s="49"/>
      <c r="R66" s="49"/>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2">
        <f t="shared" si="1"/>
        <v>172218.72</v>
      </c>
      <c r="BB66" s="51">
        <f t="shared" si="2"/>
        <v>172218.72</v>
      </c>
      <c r="BC66" s="56" t="str">
        <f t="shared" si="3"/>
        <v>INR  One Lakh Seventy Two Thousand Two Hundred &amp; Eighteen  and Paise Seventy Two Only</v>
      </c>
      <c r="IA66" s="21">
        <v>9.06</v>
      </c>
      <c r="IB66" s="21" t="s">
        <v>105</v>
      </c>
      <c r="ID66" s="21">
        <v>222</v>
      </c>
      <c r="IE66" s="22" t="s">
        <v>43</v>
      </c>
      <c r="IF66" s="22"/>
      <c r="IG66" s="22"/>
      <c r="IH66" s="22"/>
      <c r="II66" s="22"/>
    </row>
    <row r="67" spans="1:243" s="21" customFormat="1" ht="15.75">
      <c r="A67" s="57">
        <v>10</v>
      </c>
      <c r="B67" s="58" t="s">
        <v>106</v>
      </c>
      <c r="C67" s="33"/>
      <c r="D67" s="72"/>
      <c r="E67" s="72"/>
      <c r="F67" s="72"/>
      <c r="G67" s="72"/>
      <c r="H67" s="72"/>
      <c r="I67" s="72"/>
      <c r="J67" s="72"/>
      <c r="K67" s="72"/>
      <c r="L67" s="72"/>
      <c r="M67" s="72"/>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73"/>
      <c r="BC67" s="73"/>
      <c r="IA67" s="21">
        <v>10</v>
      </c>
      <c r="IB67" s="21" t="s">
        <v>106</v>
      </c>
      <c r="IE67" s="22"/>
      <c r="IF67" s="22"/>
      <c r="IG67" s="22"/>
      <c r="IH67" s="22"/>
      <c r="II67" s="22"/>
    </row>
    <row r="68" spans="1:243" s="21" customFormat="1" ht="29.25" customHeight="1">
      <c r="A68" s="57">
        <v>10.01</v>
      </c>
      <c r="B68" s="58" t="s">
        <v>107</v>
      </c>
      <c r="C68" s="33"/>
      <c r="D68" s="33">
        <v>375</v>
      </c>
      <c r="E68" s="59" t="s">
        <v>109</v>
      </c>
      <c r="F68" s="61">
        <v>11.75</v>
      </c>
      <c r="G68" s="43"/>
      <c r="H68" s="37"/>
      <c r="I68" s="38" t="s">
        <v>33</v>
      </c>
      <c r="J68" s="39">
        <f t="shared" si="0"/>
        <v>1</v>
      </c>
      <c r="K68" s="37" t="s">
        <v>34</v>
      </c>
      <c r="L68" s="37" t="s">
        <v>4</v>
      </c>
      <c r="M68" s="40"/>
      <c r="N68" s="49"/>
      <c r="O68" s="49"/>
      <c r="P68" s="50"/>
      <c r="Q68" s="49"/>
      <c r="R68" s="49"/>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2">
        <f t="shared" si="1"/>
        <v>4406.25</v>
      </c>
      <c r="BB68" s="51">
        <f t="shared" si="2"/>
        <v>4406.25</v>
      </c>
      <c r="BC68" s="56" t="str">
        <f t="shared" si="3"/>
        <v>INR  Four Thousand Four Hundred &amp; Six  and Paise Twenty Five Only</v>
      </c>
      <c r="IA68" s="21">
        <v>10.01</v>
      </c>
      <c r="IB68" s="21" t="s">
        <v>107</v>
      </c>
      <c r="ID68" s="21">
        <v>375</v>
      </c>
      <c r="IE68" s="22" t="s">
        <v>109</v>
      </c>
      <c r="IF68" s="22"/>
      <c r="IG68" s="22"/>
      <c r="IH68" s="22"/>
      <c r="II68" s="22"/>
    </row>
    <row r="69" spans="1:243" s="21" customFormat="1" ht="220.5">
      <c r="A69" s="57">
        <v>10.02</v>
      </c>
      <c r="B69" s="58" t="s">
        <v>108</v>
      </c>
      <c r="C69" s="33"/>
      <c r="D69" s="33">
        <v>19</v>
      </c>
      <c r="E69" s="59" t="s">
        <v>43</v>
      </c>
      <c r="F69" s="61">
        <v>1890.78</v>
      </c>
      <c r="G69" s="43"/>
      <c r="H69" s="37"/>
      <c r="I69" s="38" t="s">
        <v>33</v>
      </c>
      <c r="J69" s="39">
        <f t="shared" si="0"/>
        <v>1</v>
      </c>
      <c r="K69" s="37" t="s">
        <v>34</v>
      </c>
      <c r="L69" s="37" t="s">
        <v>4</v>
      </c>
      <c r="M69" s="40"/>
      <c r="N69" s="49"/>
      <c r="O69" s="49"/>
      <c r="P69" s="50"/>
      <c r="Q69" s="49"/>
      <c r="R69" s="49"/>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2">
        <f t="shared" si="1"/>
        <v>35924.82</v>
      </c>
      <c r="BB69" s="51">
        <f t="shared" si="2"/>
        <v>35924.82</v>
      </c>
      <c r="BC69" s="56" t="str">
        <f t="shared" si="3"/>
        <v>INR  Thirty Five Thousand Nine Hundred &amp; Twenty Four  and Paise Eighty Two Only</v>
      </c>
      <c r="IA69" s="21">
        <v>10.02</v>
      </c>
      <c r="IB69" s="21" t="s">
        <v>108</v>
      </c>
      <c r="ID69" s="21">
        <v>19</v>
      </c>
      <c r="IE69" s="22" t="s">
        <v>43</v>
      </c>
      <c r="IF69" s="22"/>
      <c r="IG69" s="22"/>
      <c r="IH69" s="22"/>
      <c r="II69" s="22"/>
    </row>
    <row r="70" spans="1:55" ht="42.75">
      <c r="A70" s="44" t="s">
        <v>35</v>
      </c>
      <c r="B70" s="45"/>
      <c r="C70" s="46"/>
      <c r="D70" s="64"/>
      <c r="E70" s="64"/>
      <c r="F70" s="64"/>
      <c r="G70" s="34"/>
      <c r="H70" s="47"/>
      <c r="I70" s="47"/>
      <c r="J70" s="47"/>
      <c r="K70" s="47"/>
      <c r="L70" s="48"/>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55">
        <f>SUM(BA13:BA69)</f>
        <v>681888.98</v>
      </c>
      <c r="BB70" s="55">
        <f>SUM(BB13:BB69)</f>
        <v>681888.98</v>
      </c>
      <c r="BC70" s="62" t="str">
        <f>SpellNumber($E$2,BB70)</f>
        <v>INR  Six Lakh Eighty One Thousand Eight Hundred &amp; Eighty Eight  and Paise Ninety Eight Only</v>
      </c>
    </row>
    <row r="71" spans="1:55" ht="46.5" customHeight="1">
      <c r="A71" s="24" t="s">
        <v>36</v>
      </c>
      <c r="B71" s="25"/>
      <c r="C71" s="26"/>
      <c r="D71" s="66"/>
      <c r="E71" s="65" t="s">
        <v>45</v>
      </c>
      <c r="F71" s="63"/>
      <c r="G71" s="27"/>
      <c r="H71" s="28"/>
      <c r="I71" s="28"/>
      <c r="J71" s="28"/>
      <c r="K71" s="29"/>
      <c r="L71" s="30"/>
      <c r="M71" s="31"/>
      <c r="N71" s="32"/>
      <c r="O71" s="21"/>
      <c r="P71" s="21"/>
      <c r="Q71" s="21"/>
      <c r="R71" s="21"/>
      <c r="S71" s="21"/>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53">
        <f>IF(ISBLANK(F71),0,IF(E71="Excess (+)",ROUND(BA70+(BA70*F71),2),IF(E71="Less (-)",ROUND(BA70+(BA70*F71*(-1)),2),IF(E71="At Par",BA70,0))))</f>
        <v>0</v>
      </c>
      <c r="BB71" s="54">
        <f>ROUND(BA71,0)</f>
        <v>0</v>
      </c>
      <c r="BC71" s="36" t="str">
        <f>SpellNumber($E$2,BB71)</f>
        <v>INR Zero Only</v>
      </c>
    </row>
    <row r="72" spans="1:55" ht="45.75" customHeight="1">
      <c r="A72" s="23" t="s">
        <v>37</v>
      </c>
      <c r="B72" s="23"/>
      <c r="C72" s="67" t="str">
        <f>SpellNumber($E$2,BB71)</f>
        <v>INR Zero Only</v>
      </c>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7"/>
      <c r="AX72" s="67"/>
      <c r="AY72" s="67"/>
      <c r="AZ72" s="67"/>
      <c r="BA72" s="67"/>
      <c r="BB72" s="67"/>
      <c r="BC72" s="67"/>
    </row>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100" ht="15"/>
    <row r="2101" ht="15"/>
    <row r="2102" ht="15"/>
    <row r="2103" ht="15"/>
    <row r="2104" ht="15"/>
    <row r="2105" ht="15"/>
    <row r="2106" ht="15"/>
    <row r="2107" ht="15"/>
    <row r="2108" ht="15"/>
    <row r="2109" ht="15"/>
    <row r="2110" ht="15"/>
    <row r="2111" ht="15"/>
    <row r="2112" ht="15"/>
    <row r="2113" ht="15"/>
    <row r="2114" ht="15"/>
    <row r="2115" ht="15"/>
    <row r="2116" ht="15"/>
  </sheetData>
  <sheetProtection password="8F23" sheet="1"/>
  <mergeCells count="37">
    <mergeCell ref="D61:BC61"/>
    <mergeCell ref="D65:BC65"/>
    <mergeCell ref="D67:BC67"/>
    <mergeCell ref="D49:BC49"/>
    <mergeCell ref="D51:BC51"/>
    <mergeCell ref="D53:BC53"/>
    <mergeCell ref="D55:BC55"/>
    <mergeCell ref="D56:BC56"/>
    <mergeCell ref="D60:BC60"/>
    <mergeCell ref="D39:BC39"/>
    <mergeCell ref="D41:BC41"/>
    <mergeCell ref="D42:BC42"/>
    <mergeCell ref="D44:BC44"/>
    <mergeCell ref="D45:BC45"/>
    <mergeCell ref="D47:BC47"/>
    <mergeCell ref="D28:BC28"/>
    <mergeCell ref="D30:BC30"/>
    <mergeCell ref="D31:BC31"/>
    <mergeCell ref="D33:BC33"/>
    <mergeCell ref="D35:BC35"/>
    <mergeCell ref="D38:BC38"/>
    <mergeCell ref="D16:BC16"/>
    <mergeCell ref="D17:BC17"/>
    <mergeCell ref="D19:BC19"/>
    <mergeCell ref="D23:BC23"/>
    <mergeCell ref="D24:BC24"/>
    <mergeCell ref="D26:BC26"/>
    <mergeCell ref="C72:BC72"/>
    <mergeCell ref="A1:L1"/>
    <mergeCell ref="A4:BC4"/>
    <mergeCell ref="A5:BC5"/>
    <mergeCell ref="A6:BC6"/>
    <mergeCell ref="A7:BC7"/>
    <mergeCell ref="A9:BC9"/>
    <mergeCell ref="D13:BC13"/>
    <mergeCell ref="B8:BC8"/>
    <mergeCell ref="D14:BC14"/>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71">
      <formula1>IF(E71="Select",-1,IF(E71="At Par",0,0))</formula1>
      <formula2>IF(E71="Select",-1,IF(E71="At Par",0,0.99))</formula2>
    </dataValidation>
    <dataValidation type="list" allowBlank="1" showErrorMessage="1" sqref="E71">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1">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71">
      <formula1>0</formula1>
      <formula2>IF(#REF!&lt;&gt;"Select",99.9,0)</formula2>
    </dataValidation>
    <dataValidation allowBlank="1" showInputMessage="1" showErrorMessage="1" promptTitle="Units" prompt="Please enter Units in text" sqref="D15:E15 D18:E18 D20:E22 D25:E25 D27:E27 D29:E29 D32:E32 D34:E34 D36:E37 D40:E40 D43:E43 D46:E46 D48:E48 D50:E50 D52:E52 D54:E54 D57:E59 D62:E64 D66:E66 D68:E69">
      <formula1>0</formula1>
      <formula2>0</formula2>
    </dataValidation>
    <dataValidation type="decimal" allowBlank="1" showInputMessage="1" showErrorMessage="1" promptTitle="Quantity" prompt="Please enter the Quantity for this item. " errorTitle="Invalid Entry" error="Only Numeric Values are allowed. " sqref="F15 F18 F20:F22 F25 F27 F29 F32 F34 F36:F37 F40 F43 F46 F48 F50 F52 F54 F57:F59 F62:F64 F66 F68:F69">
      <formula1>0</formula1>
      <formula2>999999999999999</formula2>
    </dataValidation>
    <dataValidation type="list" allowBlank="1" showErrorMessage="1" sqref="D13:D14 K15 D16:D17 K18 D19 K20:K22 D23:D24 K25 D26 K27 D28 K29 D30:D31 K32 D33 K34 D35 K36:K37 D38:D39 K40 D41:D42 K43 D44:D45 K46 D47 K48 D49 K50 D51 K52 D53 K54 D55:D56 K57:K59 D60:D61 K62:K64 D65 K66 K68:K69 D67">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0:H22 G25:H25 G27:H27 G29:H29 G32:H32 G34:H34 G36:H37 G40:H40 G43:H43 G46:H46 G48:H48 G50:H50 G52:H52 G54:H54 G57:H59 G62:H64 G66:H66 G68:H69">
      <formula1>0</formula1>
      <formula2>999999999999999</formula2>
    </dataValidation>
    <dataValidation allowBlank="1" showInputMessage="1" showErrorMessage="1" promptTitle="Addition / Deduction" prompt="Please Choose the correct One" sqref="J15 J18 J20:J22 J25 J27 J29 J32 J34 J36:J37 J40 J43 J46 J48 J50 J52 J54 J57:J59 J62:J64 J66 J68:J69">
      <formula1>0</formula1>
      <formula2>0</formula2>
    </dataValidation>
    <dataValidation type="list" showErrorMessage="1" sqref="I15 I18 I20:I22 I25 I27 I29 I32 I34 I36:I37 I40 I43 I46 I48 I50 I52 I54 I57:I59 I62:I64 I66 I68:I69">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0:O22 N25:O25 N27:O27 N29:O29 N32:O32 N34:O34 N36:O37 N40:O40 N43:O43 N46:O46 N48:O48 N50:O50 N52:O52 N54:O54 N57:O59 N62:O64 N66:O66 N68:O6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0:R22 R25 R27 R29 R32 R34 R36:R37 R40 R43 R46 R48 R50 R52 R54 R57:R59 R62:R64 R66 R68:R6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0:Q22 Q25 Q27 Q29 Q32 Q34 Q36:Q37 Q40 Q43 Q46 Q48 Q50 Q52 Q54 Q57:Q59 Q62:Q64 Q66 Q68:Q69">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0:M22 M25 M27 M29 M32 M34 M36:M37 M40 M43 M46 M48 M50 M52 M54 M57:M59 M62:M64 M66 M68:M69">
      <formula1>0</formula1>
      <formula2>999999999999999</formula2>
    </dataValidation>
    <dataValidation type="list" allowBlank="1" showInputMessage="1" showErrorMessage="1" sqref="L64 L65 L66 L67 L13 L14 L15 L16 L17 L18 L19 L20 L21 L22 L23 L24 L25 L26 L27 L28 L29 L30 L31 L32 L33 L34 L35 L36 L37 L38 L39 L40 L41 L42 L43 L44 L45 L46 L47 L48 L49 L50 L51 L52 L53 L54 L55 L56 L57 L58 L59 L60 L61 L62 L63 L69 L68">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69">
      <formula1>0</formula1>
      <formula2>0</formula2>
    </dataValidation>
    <dataValidation type="decimal" allowBlank="1" showErrorMessage="1" errorTitle="Invalid Entry" error="Only Numeric Values are allowed. " sqref="A13:A69">
      <formula1>0</formula1>
      <formula2>999999999999999</formula2>
    </dataValidation>
  </dataValidations>
  <printOptions/>
  <pageMargins left="0.45" right="0.2" top="0.75" bottom="0.75" header="0.511805555555556" footer="0.511805555555556"/>
  <pageSetup horizontalDpi="300" verticalDpi="300" orientation="landscape" paperSize="9" scale="67" r:id="rId4"/>
  <rowBreaks count="1" manualBreakCount="1">
    <brk id="48"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5" t="s">
        <v>38</v>
      </c>
      <c r="F6" s="75"/>
      <c r="G6" s="75"/>
      <c r="H6" s="75"/>
      <c r="I6" s="75"/>
      <c r="J6" s="75"/>
      <c r="K6" s="75"/>
    </row>
    <row r="7" spans="5:11" ht="14.25">
      <c r="E7" s="76"/>
      <c r="F7" s="76"/>
      <c r="G7" s="76"/>
      <c r="H7" s="76"/>
      <c r="I7" s="76"/>
      <c r="J7" s="76"/>
      <c r="K7" s="76"/>
    </row>
    <row r="8" spans="5:11" ht="14.25">
      <c r="E8" s="76"/>
      <c r="F8" s="76"/>
      <c r="G8" s="76"/>
      <c r="H8" s="76"/>
      <c r="I8" s="76"/>
      <c r="J8" s="76"/>
      <c r="K8" s="76"/>
    </row>
    <row r="9" spans="5:11" ht="14.25">
      <c r="E9" s="76"/>
      <c r="F9" s="76"/>
      <c r="G9" s="76"/>
      <c r="H9" s="76"/>
      <c r="I9" s="76"/>
      <c r="J9" s="76"/>
      <c r="K9" s="76"/>
    </row>
    <row r="10" spans="5:11" ht="14.25">
      <c r="E10" s="76"/>
      <c r="F10" s="76"/>
      <c r="G10" s="76"/>
      <c r="H10" s="76"/>
      <c r="I10" s="76"/>
      <c r="J10" s="76"/>
      <c r="K10" s="76"/>
    </row>
    <row r="11" spans="5:11" ht="14.25">
      <c r="E11" s="76"/>
      <c r="F11" s="76"/>
      <c r="G11" s="76"/>
      <c r="H11" s="76"/>
      <c r="I11" s="76"/>
      <c r="J11" s="76"/>
      <c r="K11" s="76"/>
    </row>
    <row r="12" spans="5:11" ht="14.25">
      <c r="E12" s="76"/>
      <c r="F12" s="76"/>
      <c r="G12" s="76"/>
      <c r="H12" s="76"/>
      <c r="I12" s="76"/>
      <c r="J12" s="76"/>
      <c r="K12" s="76"/>
    </row>
    <row r="13" spans="5:11" ht="14.25">
      <c r="E13" s="76"/>
      <c r="F13" s="76"/>
      <c r="G13" s="76"/>
      <c r="H13" s="76"/>
      <c r="I13" s="76"/>
      <c r="J13" s="76"/>
      <c r="K13" s="76"/>
    </row>
    <row r="14" spans="5:11" ht="14.2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2021-08-25T11:39:34Z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