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1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'BoQ1'!$A$1:$BC$39</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<sst xmlns="http://schemas.openxmlformats.org/spreadsheetml/2006/main" count="253" uniqueCount="109">
  <si>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</si>
  <si>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</si>
  <si>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</si>
  <si>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</si>
  <si>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</si>
  <si>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</si>
  <si>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</si>
  <si>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</si>
  <si>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</si>
  <si>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</si>
  <si>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</si>
  <si>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</si>
  <si>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</si>
  <si>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</si>
  <si>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</si>
  <si>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</si>
  <si>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</si>
  <si>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</si>
  <si>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</si>
  <si>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</si>
  <si>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</si>
  <si>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</si>
  <si>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</si>
  <si>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</si>
  <si>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</si>
  <si>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</si>
  <si>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</si>
  <si>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</si>
  <si>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</si>
  <si>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</si>
  <si>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</si>
  <si>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</si>
  <si>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</si>
  <si>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</si>
  <si>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</si>
  <si>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</si>
  <si>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</si>
  <si>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</si>
  <si>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</si>
  <si>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</si>
  <si>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</si>
  <si>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</si>
  <si>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</si>
  <si>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</si>
  <si>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</si>
  <si>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</si>
  <si>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</si>
  <si>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</si>
  <si>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</si>
  <si>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</si>
  <si>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</si>
  <si>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</si>
  <si>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</si>
  <si>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</si>
  <si>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</si>
  <si>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 xml:space="preserve">Tender Inviting Authority: Executive Engineer, IWD IIT Kanpur </t>
  </si>
  <si>
    <t xml:space="preserve">Name of Work: SITC of Desiccant type Dehumidifier and split AC with other associated works at SL - 102, IIT Kanpur. </t>
  </si>
  <si>
    <t xml:space="preserve">Supply, installation, testing &amp; commissioning of Desiccant type Dehumidifier , totally self contained type suitable for outdoor installation  with high performance metal silicates synthesized in situ and S.S perimeter flange, process and reactive motors, reactive heater, thermostat, humidistat,  DPT switch and all safety and electrical devices and MS frame, PVC Pipe, wall opening &amp; making good for installation of  the unit for the  labs as per below design condition complete as required. </t>
  </si>
  <si>
    <t>Lab  (SL-102)</t>
  </si>
  <si>
    <r>
      <t xml:space="preserve">Relative humidity = 40 </t>
    </r>
    <r>
      <rPr>
        <sz val="11"/>
        <color indexed="8"/>
        <rFont val="Calibri"/>
        <family val="2"/>
      </rPr>
      <t>± 5 %</t>
    </r>
  </si>
  <si>
    <t>Lab temperature required   = 21 ± 2 Deg. C</t>
  </si>
  <si>
    <t xml:space="preserve">Volume = 7.9 m x 5.6m x 3 m </t>
  </si>
  <si>
    <t>Door -1</t>
  </si>
  <si>
    <t>Door Size= 1.2 x 2.1 m</t>
  </si>
  <si>
    <t>Door opening per hour = 2.</t>
  </si>
  <si>
    <t>Number of people inside the room is = 3</t>
  </si>
  <si>
    <t>Infiltration Air = 20 CFM</t>
  </si>
  <si>
    <t>Fresh Air = Nil</t>
  </si>
  <si>
    <t>Exhaust Air = Nil</t>
  </si>
  <si>
    <t xml:space="preserve">Dehumidifier of min. 600 CFM for above lab-2 </t>
  </si>
  <si>
    <t xml:space="preserve">Supply, installation, testing &amp; commissioning of Hi wall split type of following  capacity 5 star rated inverter model, of approved make, with digital display in ID unit with remote and other accessories complete with ID and OD unit with copper winding fans, copper coil condenser &amp; eveporator unit,  R-410 refrigerant etc complete as reqd. 2.8 m copper pipe with unit. </t>
  </si>
  <si>
    <t xml:space="preserve">1.5 TR capacity, 5 star rated nominal </t>
  </si>
  <si>
    <t xml:space="preserve">2.0 TR capacity, 5 star rated nominal </t>
  </si>
  <si>
    <t xml:space="preserve">Supply &amp; fixing  of additional refrigerant  copper piping for suction &amp; discharge line .as per standard specification  with insulation on surface / recessed with clamps, screws complete from indoor to out door  units  complete etc as reqd. </t>
  </si>
  <si>
    <t>Refrigerant pipe diameter 9.5 mm / 15.88 mm</t>
  </si>
  <si>
    <t>Supply &amp; fixing of 25 mm  dia PVC drain pipe heavy duty  ISI marked or flexible pipe for insulated drain line with accessories with  clamps  on surface / recessed  etc. and as reqd.</t>
  </si>
  <si>
    <t xml:space="preserve">Supply, fixing &amp; connecting of  following sizes power supply  control copper cable of approved make  complete as reqd. </t>
  </si>
  <si>
    <t>3 core 2.5 sqmm</t>
  </si>
  <si>
    <t>3 core 1.5 sqmm</t>
  </si>
  <si>
    <t>Supplying &amp; installation of DLP trucking 105 x 50 mm and accessories plastic trunking without cover and partitions etc. as reqd.</t>
  </si>
  <si>
    <t>Supplying &amp; installation of flexible cover 85 mm for DLP trunking size 105 mm x 50 mm etc as reqd.</t>
  </si>
  <si>
    <t>Item1</t>
  </si>
  <si>
    <t>Item2</t>
  </si>
  <si>
    <t>Item3</t>
  </si>
  <si>
    <t>Item4</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</si>
  <si>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</si>
  <si>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</si>
  <si>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</si>
  <si>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</si>
  <si>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</si>
  <si>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</si>
  <si>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</si>
  <si>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</si>
  <si>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</si>
  <si>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</si>
  <si>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</si>
  <si>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</si>
  <si>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</si>
  <si>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</si>
  <si>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</si>
  <si>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</si>
  <si>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</si>
  <si>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</si>
  <si>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</si>
  <si>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</si>
  <si>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No.</t>
  </si>
  <si>
    <t>Nos.</t>
  </si>
  <si>
    <t>RMT</t>
  </si>
  <si>
    <t>Contract No:  10/AC/2021/85 dated 08.07.2021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</si>
</sst>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1"/>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1">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4"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164" fontId="65"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6"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7" fillId="33" borderId="11" xfId="58" applyNumberFormat="1" applyFont="1" applyFill="1" applyBorder="1" applyAlignment="1" applyProtection="1">
      <alignment vertical="center" wrapText="1"/>
      <protection locked="0"/>
    </xf>
    <xf numFmtId="0" fontId="66"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8" fillId="0" borderId="0" xfId="57" applyNumberFormat="1" applyFont="1" applyFill="1">
      <alignment/>
      <protection/>
    </xf>
    <xf numFmtId="164" fontId="69"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70" fillId="33" borderId="11" xfId="63" applyNumberFormat="1" applyFont="1" applyFill="1" applyBorder="1" applyAlignment="1">
      <alignment horizontal="center" vertical="center"/>
    </xf>
    <xf numFmtId="0" fontId="61"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0" fillId="0" borderId="13" xfId="0" applyFont="1" applyFill="1" applyBorder="1" applyAlignment="1">
      <alignment horizontal="center" vertical="top"/>
    </xf>
    <xf numFmtId="0" fontId="0" fillId="0" borderId="13" xfId="0" applyFill="1" applyBorder="1" applyAlignment="1">
      <alignment horizontal="justify" vertical="top" wrapText="1"/>
    </xf>
    <xf numFmtId="0" fontId="58" fillId="0" borderId="13" xfId="0" applyFont="1" applyFill="1" applyBorder="1" applyAlignment="1">
      <alignment horizontal="left" vertical="top"/>
    </xf>
    <xf numFmtId="0" fontId="0" fillId="0" borderId="13" xfId="0" applyFont="1" applyFill="1" applyBorder="1" applyAlignment="1">
      <alignment vertical="top"/>
    </xf>
    <xf numFmtId="0" fontId="0" fillId="0" borderId="13" xfId="0" applyFill="1" applyBorder="1" applyAlignment="1">
      <alignment vertical="top"/>
    </xf>
    <xf numFmtId="0" fontId="0" fillId="0" borderId="13" xfId="0" applyFont="1" applyFill="1" applyBorder="1" applyAlignment="1">
      <alignment horizontal="left" vertical="top"/>
    </xf>
    <xf numFmtId="2" fontId="0" fillId="0" borderId="13" xfId="0" applyNumberFormat="1" applyFont="1" applyFill="1" applyBorder="1" applyAlignment="1">
      <alignment horizontal="center" vertical="top"/>
    </xf>
    <xf numFmtId="0" fontId="42" fillId="0" borderId="13" xfId="0" applyFont="1" applyFill="1" applyBorder="1" applyAlignment="1">
      <alignment horizontal="center" vertical="top"/>
    </xf>
    <xf numFmtId="0" fontId="42" fillId="0" borderId="13" xfId="0" applyFont="1" applyFill="1" applyBorder="1" applyAlignment="1">
      <alignment horizontal="justify" vertical="top"/>
    </xf>
    <xf numFmtId="2" fontId="42" fillId="0" borderId="13" xfId="0" applyNumberFormat="1" applyFont="1" applyFill="1" applyBorder="1" applyAlignment="1">
      <alignment horizontal="center" vertical="top"/>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2247900</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40"/>
  <sheetViews>
    <sheetView showGridLines="0" zoomScale="73" zoomScaleNormal="73" zoomScalePageLayoutView="0" workbookViewId="0" topLeftCell="A23">
      <selection activeCell="M35" sqref="M35"/>
    </sheetView>
  </sheetViews>
  <sheetFormatPr defaultColWidth="9.140625" defaultRowHeight="15"/>
  <cols>
    <col min="1" max="1" width="12.7109375" style="57" customWidth="1"/>
    <col min="2" max="2" width="47.8515625" style="57" customWidth="1"/>
    <col min="3" max="3" width="18.00390625" style="57" hidden="1" customWidth="1"/>
    <col min="4" max="4" width="14.57421875" style="57" customWidth="1"/>
    <col min="5" max="5" width="11.28125" style="57" customWidth="1"/>
    <col min="6" max="6" width="14.421875" style="57" hidden="1" customWidth="1"/>
    <col min="7" max="7" width="14.140625" style="57" hidden="1" customWidth="1"/>
    <col min="8" max="9" width="12.140625" style="57" hidden="1" customWidth="1"/>
    <col min="10" max="10" width="9.00390625" style="57" hidden="1" customWidth="1"/>
    <col min="11" max="11" width="19.57421875" style="57" hidden="1" customWidth="1"/>
    <col min="12" max="12" width="14.28125" style="57" hidden="1" customWidth="1"/>
    <col min="13" max="13" width="19.00390625" style="57" customWidth="1"/>
    <col min="14" max="14" width="15.28125" style="58" hidden="1" customWidth="1"/>
    <col min="15" max="15" width="14.28125" style="57" hidden="1" customWidth="1"/>
    <col min="16" max="16" width="17.28125" style="57" hidden="1" customWidth="1"/>
    <col min="17" max="17" width="18.421875" style="57" hidden="1" customWidth="1"/>
    <col min="18" max="18" width="17.421875" style="57" hidden="1" customWidth="1"/>
    <col min="19" max="19" width="14.7109375" style="57" hidden="1" customWidth="1"/>
    <col min="20" max="20" width="14.8515625" style="57" hidden="1" customWidth="1"/>
    <col min="21" max="21" width="16.421875" style="57" hidden="1" customWidth="1"/>
    <col min="22" max="22" width="13.00390625" style="57" hidden="1" customWidth="1"/>
    <col min="23" max="51" width="9.140625" style="57" hidden="1" customWidth="1"/>
    <col min="52" max="52" width="10.28125" style="57" hidden="1" customWidth="1"/>
    <col min="53" max="53" width="20.28125" style="57" customWidth="1"/>
    <col min="54" max="54" width="18.8515625" style="57" hidden="1" customWidth="1"/>
    <col min="55" max="55" width="43.57421875" style="57" customWidth="1"/>
    <col min="56" max="238" width="9.140625" style="57" customWidth="1"/>
    <col min="239" max="243" width="9.140625" style="59" customWidth="1"/>
    <col min="244" max="16384" width="9.140625" style="57" customWidth="1"/>
  </cols>
  <sheetData>
    <row r="1" spans="1:243" s="1" customFormat="1" ht="25.5" customHeight="1">
      <c r="A1" s="84" t="str">
        <f>B2&amp;" BoQ"</f>
        <v>Item Rate BoQ</v>
      </c>
      <c r="B1" s="84"/>
      <c r="C1" s="84"/>
      <c r="D1" s="84"/>
      <c r="E1" s="84"/>
      <c r="F1" s="84"/>
      <c r="G1" s="84"/>
      <c r="H1" s="84"/>
      <c r="I1" s="84"/>
      <c r="J1" s="84"/>
      <c r="K1" s="84"/>
      <c r="L1" s="84"/>
      <c r="O1" s="2"/>
      <c r="P1" s="2"/>
      <c r="Q1" s="3"/>
      <c r="IE1" s="3"/>
      <c r="IF1" s="3"/>
      <c r="IG1" s="3"/>
      <c r="IH1" s="3"/>
      <c r="II1" s="3"/>
    </row>
    <row r="2" spans="1:17" s="1" customFormat="1" ht="25.5" customHeight="1" hidden="1">
      <c r="A2" s="4" t="s">
        <v>3</v>
      </c>
      <c r="B2" s="4" t="s">
        <v>4</v>
      </c>
      <c r="C2" s="63" t="s">
        <v>5</v>
      </c>
      <c r="D2" s="6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5" t="s">
        <v>55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7"/>
      <c r="IF4" s="7"/>
      <c r="IG4" s="7"/>
      <c r="IH4" s="7"/>
      <c r="II4" s="7"/>
    </row>
    <row r="5" spans="1:243" s="6" customFormat="1" ht="30.75"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7"/>
      <c r="IF5" s="7"/>
      <c r="IG5" s="7"/>
      <c r="IH5" s="7"/>
      <c r="II5" s="7"/>
    </row>
    <row r="6" spans="1:243" s="6" customFormat="1" ht="30.75" customHeight="1">
      <c r="A6" s="85" t="s">
        <v>108</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7"/>
      <c r="IF6" s="7"/>
      <c r="IG6" s="7"/>
      <c r="IH6" s="7"/>
      <c r="II6" s="7"/>
    </row>
    <row r="7" spans="1:243" s="6" customFormat="1" ht="29.25" customHeight="1" hidden="1">
      <c r="A7" s="86" t="s">
        <v>10</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7"/>
      <c r="IF7" s="7"/>
      <c r="IG7" s="7"/>
      <c r="IH7" s="7"/>
      <c r="II7" s="7"/>
    </row>
    <row r="8" spans="1:243" s="9" customFormat="1" ht="61.5" customHeight="1">
      <c r="A8" s="8" t="s">
        <v>51</v>
      </c>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9"/>
      <c r="IE8" s="10"/>
      <c r="IF8" s="10"/>
      <c r="IG8" s="10"/>
      <c r="IH8" s="10"/>
      <c r="II8" s="10"/>
    </row>
    <row r="9" spans="1:243" s="11" customFormat="1" ht="61.5" customHeight="1">
      <c r="A9" s="78" t="s">
        <v>11</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80"/>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1" customFormat="1" ht="183.75" customHeight="1">
      <c r="A13" s="68">
        <v>1</v>
      </c>
      <c r="B13" s="69" t="s">
        <v>57</v>
      </c>
      <c r="C13" s="19" t="s">
        <v>81</v>
      </c>
      <c r="D13" s="68"/>
      <c r="E13" s="68"/>
      <c r="F13" s="20"/>
      <c r="G13" s="21"/>
      <c r="H13" s="21"/>
      <c r="I13" s="20"/>
      <c r="J13" s="22"/>
      <c r="K13" s="23"/>
      <c r="L13" s="23"/>
      <c r="M13" s="24"/>
      <c r="N13" s="25"/>
      <c r="O13" s="25"/>
      <c r="P13" s="26"/>
      <c r="Q13" s="25"/>
      <c r="R13" s="25"/>
      <c r="S13" s="27"/>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
      <c r="BB13" s="29"/>
      <c r="BC13" s="30"/>
      <c r="IE13" s="32">
        <v>1</v>
      </c>
      <c r="IF13" s="32" t="s">
        <v>34</v>
      </c>
      <c r="IG13" s="32" t="s">
        <v>35</v>
      </c>
      <c r="IH13" s="32">
        <v>10</v>
      </c>
      <c r="II13" s="32" t="s">
        <v>36</v>
      </c>
    </row>
    <row r="14" spans="1:243" s="31" customFormat="1" ht="15">
      <c r="A14" s="68">
        <v>1.01</v>
      </c>
      <c r="B14" s="70" t="s">
        <v>58</v>
      </c>
      <c r="C14" s="19" t="s">
        <v>82</v>
      </c>
      <c r="D14" s="68"/>
      <c r="E14" s="68"/>
      <c r="F14" s="20"/>
      <c r="G14" s="21"/>
      <c r="H14" s="21"/>
      <c r="I14" s="20"/>
      <c r="J14" s="22"/>
      <c r="K14" s="23"/>
      <c r="L14" s="23"/>
      <c r="M14" s="24"/>
      <c r="N14" s="25"/>
      <c r="O14" s="25"/>
      <c r="P14" s="26"/>
      <c r="Q14" s="25"/>
      <c r="R14" s="25"/>
      <c r="S14" s="27"/>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28"/>
      <c r="BB14" s="29"/>
      <c r="BC14" s="30"/>
      <c r="IE14" s="32">
        <v>1.01</v>
      </c>
      <c r="IF14" s="32" t="s">
        <v>39</v>
      </c>
      <c r="IG14" s="32" t="s">
        <v>35</v>
      </c>
      <c r="IH14" s="32">
        <v>123.223</v>
      </c>
      <c r="II14" s="32" t="s">
        <v>37</v>
      </c>
    </row>
    <row r="15" spans="1:243" s="31" customFormat="1" ht="15">
      <c r="A15" s="68">
        <v>1.02</v>
      </c>
      <c r="B15" s="71" t="s">
        <v>59</v>
      </c>
      <c r="C15" s="19" t="s">
        <v>83</v>
      </c>
      <c r="D15" s="68"/>
      <c r="E15" s="68"/>
      <c r="F15" s="20"/>
      <c r="G15" s="21"/>
      <c r="H15" s="21"/>
      <c r="I15" s="20"/>
      <c r="J15" s="22"/>
      <c r="K15" s="23"/>
      <c r="L15" s="23"/>
      <c r="M15" s="24"/>
      <c r="N15" s="25"/>
      <c r="O15" s="25"/>
      <c r="P15" s="26"/>
      <c r="Q15" s="25"/>
      <c r="R15" s="25"/>
      <c r="S15" s="27"/>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28"/>
      <c r="BB15" s="29"/>
      <c r="BC15" s="30"/>
      <c r="IE15" s="32">
        <v>1.02</v>
      </c>
      <c r="IF15" s="32" t="s">
        <v>40</v>
      </c>
      <c r="IG15" s="32" t="s">
        <v>41</v>
      </c>
      <c r="IH15" s="32">
        <v>213</v>
      </c>
      <c r="II15" s="32" t="s">
        <v>37</v>
      </c>
    </row>
    <row r="16" spans="1:243" s="31" customFormat="1" ht="15">
      <c r="A16" s="68">
        <v>1.03</v>
      </c>
      <c r="B16" s="72" t="s">
        <v>60</v>
      </c>
      <c r="C16" s="19" t="s">
        <v>84</v>
      </c>
      <c r="D16" s="68"/>
      <c r="E16" s="68"/>
      <c r="F16" s="20"/>
      <c r="G16" s="21"/>
      <c r="H16" s="21"/>
      <c r="I16" s="20"/>
      <c r="J16" s="22"/>
      <c r="K16" s="23"/>
      <c r="L16" s="23"/>
      <c r="M16" s="24"/>
      <c r="N16" s="25"/>
      <c r="O16" s="25"/>
      <c r="P16" s="26"/>
      <c r="Q16" s="25"/>
      <c r="R16" s="25"/>
      <c r="S16" s="27"/>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28"/>
      <c r="BB16" s="29"/>
      <c r="BC16" s="30"/>
      <c r="IE16" s="32">
        <v>2</v>
      </c>
      <c r="IF16" s="32" t="s">
        <v>34</v>
      </c>
      <c r="IG16" s="32" t="s">
        <v>42</v>
      </c>
      <c r="IH16" s="32">
        <v>10</v>
      </c>
      <c r="II16" s="32" t="s">
        <v>37</v>
      </c>
    </row>
    <row r="17" spans="1:243" s="31" customFormat="1" ht="15">
      <c r="A17" s="68">
        <v>1.04</v>
      </c>
      <c r="B17" s="71" t="s">
        <v>61</v>
      </c>
      <c r="C17" s="19" t="s">
        <v>85</v>
      </c>
      <c r="D17" s="68"/>
      <c r="E17" s="68"/>
      <c r="F17" s="20"/>
      <c r="G17" s="21"/>
      <c r="H17" s="21"/>
      <c r="I17" s="20"/>
      <c r="J17" s="22"/>
      <c r="K17" s="23"/>
      <c r="L17" s="23"/>
      <c r="M17" s="24"/>
      <c r="N17" s="25"/>
      <c r="O17" s="25"/>
      <c r="P17" s="26"/>
      <c r="Q17" s="25"/>
      <c r="R17" s="25"/>
      <c r="S17" s="27"/>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28"/>
      <c r="BB17" s="29"/>
      <c r="BC17" s="30"/>
      <c r="IE17" s="32">
        <v>3</v>
      </c>
      <c r="IF17" s="32" t="s">
        <v>43</v>
      </c>
      <c r="IG17" s="32" t="s">
        <v>44</v>
      </c>
      <c r="IH17" s="32">
        <v>10</v>
      </c>
      <c r="II17" s="32" t="s">
        <v>37</v>
      </c>
    </row>
    <row r="18" spans="1:243" s="31" customFormat="1" ht="15">
      <c r="A18" s="68">
        <v>1.05</v>
      </c>
      <c r="B18" s="71" t="s">
        <v>62</v>
      </c>
      <c r="C18" s="19" t="s">
        <v>86</v>
      </c>
      <c r="D18" s="68"/>
      <c r="E18" s="68"/>
      <c r="F18" s="20"/>
      <c r="G18" s="21"/>
      <c r="H18" s="21"/>
      <c r="I18" s="20"/>
      <c r="J18" s="22"/>
      <c r="K18" s="23"/>
      <c r="L18" s="23"/>
      <c r="M18" s="24"/>
      <c r="N18" s="25"/>
      <c r="O18" s="25"/>
      <c r="P18" s="26"/>
      <c r="Q18" s="25"/>
      <c r="R18" s="25"/>
      <c r="S18" s="27"/>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28"/>
      <c r="BB18" s="29"/>
      <c r="BC18" s="30"/>
      <c r="IE18" s="32">
        <v>1.01</v>
      </c>
      <c r="IF18" s="32" t="s">
        <v>39</v>
      </c>
      <c r="IG18" s="32" t="s">
        <v>35</v>
      </c>
      <c r="IH18" s="32">
        <v>123.223</v>
      </c>
      <c r="II18" s="32" t="s">
        <v>37</v>
      </c>
    </row>
    <row r="19" spans="1:243" s="31" customFormat="1" ht="15">
      <c r="A19" s="68">
        <v>1.06</v>
      </c>
      <c r="B19" s="71" t="s">
        <v>63</v>
      </c>
      <c r="C19" s="19" t="s">
        <v>87</v>
      </c>
      <c r="D19" s="68"/>
      <c r="E19" s="68"/>
      <c r="F19" s="20"/>
      <c r="G19" s="21"/>
      <c r="H19" s="21"/>
      <c r="I19" s="20"/>
      <c r="J19" s="22"/>
      <c r="K19" s="23"/>
      <c r="L19" s="23"/>
      <c r="M19" s="24"/>
      <c r="N19" s="25"/>
      <c r="O19" s="25"/>
      <c r="P19" s="26"/>
      <c r="Q19" s="25"/>
      <c r="R19" s="25"/>
      <c r="S19" s="27"/>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28"/>
      <c r="BB19" s="29"/>
      <c r="BC19" s="30"/>
      <c r="IE19" s="32">
        <v>1.02</v>
      </c>
      <c r="IF19" s="32" t="s">
        <v>40</v>
      </c>
      <c r="IG19" s="32" t="s">
        <v>41</v>
      </c>
      <c r="IH19" s="32">
        <v>213</v>
      </c>
      <c r="II19" s="32" t="s">
        <v>37</v>
      </c>
    </row>
    <row r="20" spans="1:243" s="31" customFormat="1" ht="15">
      <c r="A20" s="68">
        <v>1.07</v>
      </c>
      <c r="B20" s="71" t="s">
        <v>64</v>
      </c>
      <c r="C20" s="19" t="s">
        <v>88</v>
      </c>
      <c r="D20" s="68"/>
      <c r="E20" s="68"/>
      <c r="F20" s="20"/>
      <c r="G20" s="21"/>
      <c r="H20" s="21"/>
      <c r="I20" s="20"/>
      <c r="J20" s="22"/>
      <c r="K20" s="23"/>
      <c r="L20" s="23"/>
      <c r="M20" s="24"/>
      <c r="N20" s="25"/>
      <c r="O20" s="25"/>
      <c r="P20" s="26"/>
      <c r="Q20" s="25"/>
      <c r="R20" s="25"/>
      <c r="S20" s="27"/>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28"/>
      <c r="BB20" s="29"/>
      <c r="BC20" s="30"/>
      <c r="IE20" s="32">
        <v>2</v>
      </c>
      <c r="IF20" s="32" t="s">
        <v>34</v>
      </c>
      <c r="IG20" s="32" t="s">
        <v>42</v>
      </c>
      <c r="IH20" s="32">
        <v>10</v>
      </c>
      <c r="II20" s="32" t="s">
        <v>37</v>
      </c>
    </row>
    <row r="21" spans="1:243" s="31" customFormat="1" ht="15">
      <c r="A21" s="68">
        <v>1.08</v>
      </c>
      <c r="B21" s="71" t="s">
        <v>65</v>
      </c>
      <c r="C21" s="19" t="s">
        <v>89</v>
      </c>
      <c r="D21" s="68"/>
      <c r="E21" s="68"/>
      <c r="F21" s="20"/>
      <c r="G21" s="21"/>
      <c r="H21" s="21"/>
      <c r="I21" s="20"/>
      <c r="J21" s="22"/>
      <c r="K21" s="23"/>
      <c r="L21" s="23"/>
      <c r="M21" s="24"/>
      <c r="N21" s="25"/>
      <c r="O21" s="25"/>
      <c r="P21" s="26"/>
      <c r="Q21" s="25"/>
      <c r="R21" s="25"/>
      <c r="S21" s="27"/>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28"/>
      <c r="BB21" s="29"/>
      <c r="BC21" s="30"/>
      <c r="IE21" s="32">
        <v>3</v>
      </c>
      <c r="IF21" s="32" t="s">
        <v>43</v>
      </c>
      <c r="IG21" s="32" t="s">
        <v>44</v>
      </c>
      <c r="IH21" s="32">
        <v>10</v>
      </c>
      <c r="II21" s="32" t="s">
        <v>37</v>
      </c>
    </row>
    <row r="22" spans="1:243" s="31" customFormat="1" ht="15">
      <c r="A22" s="68">
        <v>1.09</v>
      </c>
      <c r="B22" s="72" t="s">
        <v>66</v>
      </c>
      <c r="C22" s="19" t="s">
        <v>90</v>
      </c>
      <c r="D22" s="68"/>
      <c r="E22" s="68"/>
      <c r="F22" s="20"/>
      <c r="G22" s="21"/>
      <c r="H22" s="21"/>
      <c r="I22" s="20"/>
      <c r="J22" s="22"/>
      <c r="K22" s="23"/>
      <c r="L22" s="23"/>
      <c r="M22" s="24"/>
      <c r="N22" s="25"/>
      <c r="O22" s="25"/>
      <c r="P22" s="26"/>
      <c r="Q22" s="25"/>
      <c r="R22" s="25"/>
      <c r="S22" s="27"/>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28"/>
      <c r="BB22" s="29"/>
      <c r="BC22" s="30"/>
      <c r="IE22" s="32">
        <v>1.01</v>
      </c>
      <c r="IF22" s="32" t="s">
        <v>39</v>
      </c>
      <c r="IG22" s="32" t="s">
        <v>35</v>
      </c>
      <c r="IH22" s="32">
        <v>123.223</v>
      </c>
      <c r="II22" s="32" t="s">
        <v>37</v>
      </c>
    </row>
    <row r="23" spans="1:243" s="31" customFormat="1" ht="15">
      <c r="A23" s="68">
        <v>1.1</v>
      </c>
      <c r="B23" s="71" t="s">
        <v>67</v>
      </c>
      <c r="C23" s="19" t="s">
        <v>91</v>
      </c>
      <c r="D23" s="68"/>
      <c r="E23" s="68"/>
      <c r="F23" s="20"/>
      <c r="G23" s="21"/>
      <c r="H23" s="21"/>
      <c r="I23" s="20"/>
      <c r="J23" s="22"/>
      <c r="K23" s="23"/>
      <c r="L23" s="23"/>
      <c r="M23" s="24"/>
      <c r="N23" s="25"/>
      <c r="O23" s="25"/>
      <c r="P23" s="26"/>
      <c r="Q23" s="25"/>
      <c r="R23" s="25"/>
      <c r="S23" s="27"/>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28"/>
      <c r="BB23" s="29"/>
      <c r="BC23" s="30"/>
      <c r="IE23" s="32">
        <v>1.02</v>
      </c>
      <c r="IF23" s="32" t="s">
        <v>40</v>
      </c>
      <c r="IG23" s="32" t="s">
        <v>41</v>
      </c>
      <c r="IH23" s="32">
        <v>213</v>
      </c>
      <c r="II23" s="32" t="s">
        <v>37</v>
      </c>
    </row>
    <row r="24" spans="1:243" s="31" customFormat="1" ht="15">
      <c r="A24" s="68">
        <v>1.11</v>
      </c>
      <c r="B24" s="71" t="s">
        <v>68</v>
      </c>
      <c r="C24" s="19" t="s">
        <v>92</v>
      </c>
      <c r="D24" s="68"/>
      <c r="E24" s="68"/>
      <c r="F24" s="20"/>
      <c r="G24" s="21"/>
      <c r="H24" s="21"/>
      <c r="I24" s="20"/>
      <c r="J24" s="22"/>
      <c r="K24" s="23"/>
      <c r="L24" s="23"/>
      <c r="M24" s="24"/>
      <c r="N24" s="25"/>
      <c r="O24" s="25"/>
      <c r="P24" s="26"/>
      <c r="Q24" s="25"/>
      <c r="R24" s="25"/>
      <c r="S24" s="27"/>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28"/>
      <c r="BB24" s="29"/>
      <c r="BC24" s="30"/>
      <c r="IE24" s="32">
        <v>1.02</v>
      </c>
      <c r="IF24" s="32" t="s">
        <v>40</v>
      </c>
      <c r="IG24" s="32" t="s">
        <v>41</v>
      </c>
      <c r="IH24" s="32">
        <v>213</v>
      </c>
      <c r="II24" s="32" t="s">
        <v>37</v>
      </c>
    </row>
    <row r="25" spans="1:243" s="31" customFormat="1" ht="15">
      <c r="A25" s="68">
        <v>1.12</v>
      </c>
      <c r="B25" s="73" t="s">
        <v>69</v>
      </c>
      <c r="C25" s="19" t="s">
        <v>93</v>
      </c>
      <c r="D25" s="74">
        <v>1</v>
      </c>
      <c r="E25" s="74" t="s">
        <v>37</v>
      </c>
      <c r="F25" s="67">
        <v>10</v>
      </c>
      <c r="G25" s="33"/>
      <c r="H25" s="33"/>
      <c r="I25" s="20" t="s">
        <v>38</v>
      </c>
      <c r="J25" s="22">
        <f aca="true" t="shared" si="0" ref="J25:J31">IF(I25="Less(-)",-1,1)</f>
        <v>1</v>
      </c>
      <c r="K25" s="23" t="s">
        <v>48</v>
      </c>
      <c r="L25" s="23" t="s">
        <v>7</v>
      </c>
      <c r="M25" s="66"/>
      <c r="N25" s="34"/>
      <c r="O25" s="34"/>
      <c r="P25" s="35"/>
      <c r="Q25" s="34"/>
      <c r="R25" s="34"/>
      <c r="S25" s="36"/>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64">
        <f aca="true" t="shared" si="1" ref="BA25:BA31">total_amount_ba($B$2,$D$2,D25,F25,J25,K25,M25)</f>
        <v>0</v>
      </c>
      <c r="BB25" s="64">
        <f aca="true" t="shared" si="2" ref="BB25:BB31">BA25+SUM(N25:AZ25)</f>
        <v>0</v>
      </c>
      <c r="BC25" s="30" t="str">
        <f aca="true" t="shared" si="3" ref="BC25:BC31">SpellNumber(L25,BB25)</f>
        <v>INR Zero Only</v>
      </c>
      <c r="IE25" s="32">
        <v>2</v>
      </c>
      <c r="IF25" s="32" t="s">
        <v>34</v>
      </c>
      <c r="IG25" s="32" t="s">
        <v>42</v>
      </c>
      <c r="IH25" s="32">
        <v>10</v>
      </c>
      <c r="II25" s="32" t="s">
        <v>37</v>
      </c>
    </row>
    <row r="26" spans="1:243" s="31" customFormat="1" ht="130.5" customHeight="1">
      <c r="A26" s="75">
        <v>2</v>
      </c>
      <c r="B26" s="76" t="s">
        <v>70</v>
      </c>
      <c r="C26" s="19" t="s">
        <v>94</v>
      </c>
      <c r="D26" s="68"/>
      <c r="E26" s="68"/>
      <c r="F26" s="20"/>
      <c r="G26" s="21"/>
      <c r="H26" s="21"/>
      <c r="I26" s="20"/>
      <c r="J26" s="22"/>
      <c r="K26" s="23"/>
      <c r="L26" s="23"/>
      <c r="M26" s="24"/>
      <c r="N26" s="25"/>
      <c r="O26" s="25"/>
      <c r="P26" s="26"/>
      <c r="Q26" s="25"/>
      <c r="R26" s="25"/>
      <c r="S26" s="27"/>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28"/>
      <c r="BB26" s="29"/>
      <c r="BC26" s="30"/>
      <c r="IE26" s="32">
        <v>3</v>
      </c>
      <c r="IF26" s="32" t="s">
        <v>43</v>
      </c>
      <c r="IG26" s="32" t="s">
        <v>44</v>
      </c>
      <c r="IH26" s="32">
        <v>10</v>
      </c>
      <c r="II26" s="32" t="s">
        <v>37</v>
      </c>
    </row>
    <row r="27" spans="1:243" s="31" customFormat="1" ht="15">
      <c r="A27" s="75">
        <v>2.01</v>
      </c>
      <c r="B27" s="76" t="s">
        <v>71</v>
      </c>
      <c r="C27" s="19" t="s">
        <v>95</v>
      </c>
      <c r="D27" s="77">
        <v>1</v>
      </c>
      <c r="E27" s="77" t="s">
        <v>105</v>
      </c>
      <c r="F27" s="67">
        <v>10</v>
      </c>
      <c r="G27" s="33"/>
      <c r="H27" s="33"/>
      <c r="I27" s="20" t="s">
        <v>38</v>
      </c>
      <c r="J27" s="22">
        <f t="shared" si="0"/>
        <v>1</v>
      </c>
      <c r="K27" s="23" t="s">
        <v>48</v>
      </c>
      <c r="L27" s="23" t="s">
        <v>7</v>
      </c>
      <c r="M27" s="66"/>
      <c r="N27" s="34"/>
      <c r="O27" s="34"/>
      <c r="P27" s="35"/>
      <c r="Q27" s="34"/>
      <c r="R27" s="34"/>
      <c r="S27" s="36"/>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64">
        <f t="shared" si="1"/>
        <v>0</v>
      </c>
      <c r="BB27" s="64">
        <f t="shared" si="2"/>
        <v>0</v>
      </c>
      <c r="BC27" s="30" t="str">
        <f t="shared" si="3"/>
        <v>INR Zero Only</v>
      </c>
      <c r="IE27" s="32">
        <v>1.01</v>
      </c>
      <c r="IF27" s="32" t="s">
        <v>39</v>
      </c>
      <c r="IG27" s="32" t="s">
        <v>35</v>
      </c>
      <c r="IH27" s="32">
        <v>123.223</v>
      </c>
      <c r="II27" s="32" t="s">
        <v>37</v>
      </c>
    </row>
    <row r="28" spans="1:243" s="31" customFormat="1" ht="15">
      <c r="A28" s="75">
        <v>2.02</v>
      </c>
      <c r="B28" s="76" t="s">
        <v>72</v>
      </c>
      <c r="C28" s="19" t="s">
        <v>96</v>
      </c>
      <c r="D28" s="77">
        <v>3</v>
      </c>
      <c r="E28" s="77" t="s">
        <v>106</v>
      </c>
      <c r="F28" s="67">
        <v>10</v>
      </c>
      <c r="G28" s="33"/>
      <c r="H28" s="33"/>
      <c r="I28" s="20" t="s">
        <v>38</v>
      </c>
      <c r="J28" s="22">
        <f t="shared" si="0"/>
        <v>1</v>
      </c>
      <c r="K28" s="23" t="s">
        <v>48</v>
      </c>
      <c r="L28" s="23" t="s">
        <v>7</v>
      </c>
      <c r="M28" s="66"/>
      <c r="N28" s="34"/>
      <c r="O28" s="34"/>
      <c r="P28" s="35"/>
      <c r="Q28" s="34"/>
      <c r="R28" s="34"/>
      <c r="S28" s="3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8"/>
      <c r="AV28" s="37"/>
      <c r="AW28" s="37"/>
      <c r="AX28" s="37"/>
      <c r="AY28" s="37"/>
      <c r="AZ28" s="37"/>
      <c r="BA28" s="64">
        <f t="shared" si="1"/>
        <v>0</v>
      </c>
      <c r="BB28" s="64">
        <f t="shared" si="2"/>
        <v>0</v>
      </c>
      <c r="BC28" s="30" t="str">
        <f t="shared" si="3"/>
        <v>INR Zero Only</v>
      </c>
      <c r="IE28" s="32">
        <v>1.02</v>
      </c>
      <c r="IF28" s="32" t="s">
        <v>40</v>
      </c>
      <c r="IG28" s="32" t="s">
        <v>41</v>
      </c>
      <c r="IH28" s="32">
        <v>213</v>
      </c>
      <c r="II28" s="32" t="s">
        <v>37</v>
      </c>
    </row>
    <row r="29" spans="1:243" s="31" customFormat="1" ht="75">
      <c r="A29" s="75">
        <v>3</v>
      </c>
      <c r="B29" s="76" t="s">
        <v>73</v>
      </c>
      <c r="C29" s="19" t="s">
        <v>97</v>
      </c>
      <c r="D29" s="68"/>
      <c r="E29" s="68"/>
      <c r="F29" s="20"/>
      <c r="G29" s="21"/>
      <c r="H29" s="21"/>
      <c r="I29" s="20"/>
      <c r="J29" s="22"/>
      <c r="K29" s="23"/>
      <c r="L29" s="23"/>
      <c r="M29" s="24"/>
      <c r="N29" s="25"/>
      <c r="O29" s="25"/>
      <c r="P29" s="26"/>
      <c r="Q29" s="25"/>
      <c r="R29" s="25"/>
      <c r="S29" s="27"/>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28"/>
      <c r="BB29" s="29"/>
      <c r="BC29" s="30"/>
      <c r="IE29" s="32">
        <v>2</v>
      </c>
      <c r="IF29" s="32" t="s">
        <v>34</v>
      </c>
      <c r="IG29" s="32" t="s">
        <v>42</v>
      </c>
      <c r="IH29" s="32">
        <v>10</v>
      </c>
      <c r="II29" s="32" t="s">
        <v>37</v>
      </c>
    </row>
    <row r="30" spans="1:243" s="31" customFormat="1" ht="15">
      <c r="A30" s="75">
        <v>3.01</v>
      </c>
      <c r="B30" s="76" t="s">
        <v>74</v>
      </c>
      <c r="C30" s="19" t="s">
        <v>98</v>
      </c>
      <c r="D30" s="77">
        <v>10</v>
      </c>
      <c r="E30" s="77" t="s">
        <v>107</v>
      </c>
      <c r="F30" s="67">
        <v>10</v>
      </c>
      <c r="G30" s="33"/>
      <c r="H30" s="33"/>
      <c r="I30" s="20" t="s">
        <v>38</v>
      </c>
      <c r="J30" s="22">
        <f t="shared" si="0"/>
        <v>1</v>
      </c>
      <c r="K30" s="23" t="s">
        <v>48</v>
      </c>
      <c r="L30" s="23" t="s">
        <v>7</v>
      </c>
      <c r="M30" s="66"/>
      <c r="N30" s="34"/>
      <c r="O30" s="34"/>
      <c r="P30" s="35"/>
      <c r="Q30" s="34"/>
      <c r="R30" s="34"/>
      <c r="S30" s="3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64">
        <f t="shared" si="1"/>
        <v>0</v>
      </c>
      <c r="BB30" s="64">
        <f t="shared" si="2"/>
        <v>0</v>
      </c>
      <c r="BC30" s="30" t="str">
        <f t="shared" si="3"/>
        <v>INR Zero Only</v>
      </c>
      <c r="IE30" s="32">
        <v>3</v>
      </c>
      <c r="IF30" s="32" t="s">
        <v>43</v>
      </c>
      <c r="IG30" s="32" t="s">
        <v>44</v>
      </c>
      <c r="IH30" s="32">
        <v>10</v>
      </c>
      <c r="II30" s="32" t="s">
        <v>37</v>
      </c>
    </row>
    <row r="31" spans="1:243" s="31" customFormat="1" ht="60">
      <c r="A31" s="75">
        <v>4</v>
      </c>
      <c r="B31" s="76" t="s">
        <v>75</v>
      </c>
      <c r="C31" s="19" t="s">
        <v>99</v>
      </c>
      <c r="D31" s="77">
        <v>15</v>
      </c>
      <c r="E31" s="77" t="s">
        <v>107</v>
      </c>
      <c r="F31" s="67">
        <v>10</v>
      </c>
      <c r="G31" s="33"/>
      <c r="H31" s="33"/>
      <c r="I31" s="20" t="s">
        <v>38</v>
      </c>
      <c r="J31" s="22">
        <f t="shared" si="0"/>
        <v>1</v>
      </c>
      <c r="K31" s="23" t="s">
        <v>48</v>
      </c>
      <c r="L31" s="23" t="s">
        <v>7</v>
      </c>
      <c r="M31" s="66"/>
      <c r="N31" s="34"/>
      <c r="O31" s="34"/>
      <c r="P31" s="35"/>
      <c r="Q31" s="34"/>
      <c r="R31" s="34"/>
      <c r="S31" s="36"/>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64">
        <f t="shared" si="1"/>
        <v>0</v>
      </c>
      <c r="BB31" s="64">
        <f t="shared" si="2"/>
        <v>0</v>
      </c>
      <c r="BC31" s="30" t="str">
        <f t="shared" si="3"/>
        <v>INR Zero Only</v>
      </c>
      <c r="IE31" s="32">
        <v>1.01</v>
      </c>
      <c r="IF31" s="32" t="s">
        <v>39</v>
      </c>
      <c r="IG31" s="32" t="s">
        <v>35</v>
      </c>
      <c r="IH31" s="32">
        <v>123.223</v>
      </c>
      <c r="II31" s="32" t="s">
        <v>37</v>
      </c>
    </row>
    <row r="32" spans="1:243" s="31" customFormat="1" ht="45">
      <c r="A32" s="75">
        <f>A31+1</f>
        <v>5</v>
      </c>
      <c r="B32" s="76" t="s">
        <v>76</v>
      </c>
      <c r="C32" s="19" t="s">
        <v>100</v>
      </c>
      <c r="D32" s="68"/>
      <c r="E32" s="68"/>
      <c r="F32" s="20"/>
      <c r="G32" s="21"/>
      <c r="H32" s="21"/>
      <c r="I32" s="20"/>
      <c r="J32" s="22"/>
      <c r="K32" s="23"/>
      <c r="L32" s="23"/>
      <c r="M32" s="24"/>
      <c r="N32" s="25"/>
      <c r="O32" s="25"/>
      <c r="P32" s="26"/>
      <c r="Q32" s="25"/>
      <c r="R32" s="25"/>
      <c r="S32" s="27"/>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28"/>
      <c r="BB32" s="29"/>
      <c r="BC32" s="30"/>
      <c r="IE32" s="32">
        <v>1.02</v>
      </c>
      <c r="IF32" s="32" t="s">
        <v>40</v>
      </c>
      <c r="IG32" s="32" t="s">
        <v>41</v>
      </c>
      <c r="IH32" s="32">
        <v>213</v>
      </c>
      <c r="II32" s="32" t="s">
        <v>37</v>
      </c>
    </row>
    <row r="33" spans="1:243" s="31" customFormat="1" ht="15">
      <c r="A33" s="75">
        <v>5.01</v>
      </c>
      <c r="B33" s="76" t="s">
        <v>77</v>
      </c>
      <c r="C33" s="19" t="s">
        <v>101</v>
      </c>
      <c r="D33" s="77">
        <v>10</v>
      </c>
      <c r="E33" s="77" t="s">
        <v>107</v>
      </c>
      <c r="F33" s="67">
        <v>100</v>
      </c>
      <c r="G33" s="33"/>
      <c r="H33" s="33"/>
      <c r="I33" s="20" t="s">
        <v>38</v>
      </c>
      <c r="J33" s="22">
        <f>IF(I33="Less(-)",-1,1)</f>
        <v>1</v>
      </c>
      <c r="K33" s="23" t="s">
        <v>48</v>
      </c>
      <c r="L33" s="23" t="s">
        <v>7</v>
      </c>
      <c r="M33" s="66"/>
      <c r="N33" s="34"/>
      <c r="O33" s="34"/>
      <c r="P33" s="35"/>
      <c r="Q33" s="34"/>
      <c r="R33" s="34"/>
      <c r="S33" s="36"/>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64">
        <f>total_amount_ba($B$2,$D$2,D33,F33,J33,K33,M33)</f>
        <v>0</v>
      </c>
      <c r="BB33" s="64">
        <f>BA33+SUM(N33:AZ33)</f>
        <v>0</v>
      </c>
      <c r="BC33" s="30" t="str">
        <f>SpellNumber(L33,BB33)</f>
        <v>INR Zero Only</v>
      </c>
      <c r="IE33" s="32">
        <v>1.02</v>
      </c>
      <c r="IF33" s="32" t="s">
        <v>40</v>
      </c>
      <c r="IG33" s="32" t="s">
        <v>41</v>
      </c>
      <c r="IH33" s="32">
        <v>213</v>
      </c>
      <c r="II33" s="32" t="s">
        <v>37</v>
      </c>
    </row>
    <row r="34" spans="1:243" s="31" customFormat="1" ht="15">
      <c r="A34" s="75">
        <v>5.02</v>
      </c>
      <c r="B34" s="76" t="s">
        <v>78</v>
      </c>
      <c r="C34" s="19" t="s">
        <v>102</v>
      </c>
      <c r="D34" s="77">
        <v>10</v>
      </c>
      <c r="E34" s="77" t="s">
        <v>107</v>
      </c>
      <c r="F34" s="67">
        <v>10</v>
      </c>
      <c r="G34" s="33"/>
      <c r="H34" s="33"/>
      <c r="I34" s="20" t="s">
        <v>38</v>
      </c>
      <c r="J34" s="22">
        <f>IF(I34="Less(-)",-1,1)</f>
        <v>1</v>
      </c>
      <c r="K34" s="23" t="s">
        <v>48</v>
      </c>
      <c r="L34" s="23" t="s">
        <v>7</v>
      </c>
      <c r="M34" s="66"/>
      <c r="N34" s="34"/>
      <c r="O34" s="34"/>
      <c r="P34" s="35"/>
      <c r="Q34" s="34"/>
      <c r="R34" s="34"/>
      <c r="S34" s="36"/>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64">
        <f>total_amount_ba($B$2,$D$2,D34,F34,J34,K34,M34)</f>
        <v>0</v>
      </c>
      <c r="BB34" s="64">
        <f>BA34+SUM(N34:AZ34)</f>
        <v>0</v>
      </c>
      <c r="BC34" s="30" t="str">
        <f>SpellNumber(L34,BB34)</f>
        <v>INR Zero Only</v>
      </c>
      <c r="IE34" s="32">
        <v>2</v>
      </c>
      <c r="IF34" s="32" t="s">
        <v>34</v>
      </c>
      <c r="IG34" s="32" t="s">
        <v>42</v>
      </c>
      <c r="IH34" s="32">
        <v>10</v>
      </c>
      <c r="II34" s="32" t="s">
        <v>37</v>
      </c>
    </row>
    <row r="35" spans="1:243" s="31" customFormat="1" ht="45">
      <c r="A35" s="75">
        <f>A32+1</f>
        <v>6</v>
      </c>
      <c r="B35" s="76" t="s">
        <v>79</v>
      </c>
      <c r="C35" s="19" t="s">
        <v>103</v>
      </c>
      <c r="D35" s="77">
        <v>10</v>
      </c>
      <c r="E35" s="77" t="s">
        <v>107</v>
      </c>
      <c r="F35" s="67">
        <v>10</v>
      </c>
      <c r="G35" s="33"/>
      <c r="H35" s="33"/>
      <c r="I35" s="20" t="s">
        <v>38</v>
      </c>
      <c r="J35" s="22">
        <f>IF(I35="Less(-)",-1,1)</f>
        <v>1</v>
      </c>
      <c r="K35" s="23" t="s">
        <v>48</v>
      </c>
      <c r="L35" s="23" t="s">
        <v>7</v>
      </c>
      <c r="M35" s="66"/>
      <c r="N35" s="34"/>
      <c r="O35" s="34"/>
      <c r="P35" s="35"/>
      <c r="Q35" s="34"/>
      <c r="R35" s="34"/>
      <c r="S35" s="36"/>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64">
        <f>total_amount_ba($B$2,$D$2,D35,F35,J35,K35,M35)</f>
        <v>0</v>
      </c>
      <c r="BB35" s="64">
        <f>BA35+SUM(N35:AZ35)</f>
        <v>0</v>
      </c>
      <c r="BC35" s="30" t="str">
        <f>SpellNumber(L35,BB35)</f>
        <v>INR Zero Only</v>
      </c>
      <c r="IE35" s="32">
        <v>3</v>
      </c>
      <c r="IF35" s="32" t="s">
        <v>43</v>
      </c>
      <c r="IG35" s="32" t="s">
        <v>44</v>
      </c>
      <c r="IH35" s="32">
        <v>10</v>
      </c>
      <c r="II35" s="32" t="s">
        <v>37</v>
      </c>
    </row>
    <row r="36" spans="1:243" s="31" customFormat="1" ht="30">
      <c r="A36" s="75">
        <f>A35+1</f>
        <v>7</v>
      </c>
      <c r="B36" s="76" t="s">
        <v>80</v>
      </c>
      <c r="C36" s="19" t="s">
        <v>104</v>
      </c>
      <c r="D36" s="77">
        <v>10</v>
      </c>
      <c r="E36" s="77" t="s">
        <v>107</v>
      </c>
      <c r="F36" s="67">
        <v>10</v>
      </c>
      <c r="G36" s="33"/>
      <c r="H36" s="33"/>
      <c r="I36" s="20" t="s">
        <v>38</v>
      </c>
      <c r="J36" s="22">
        <f>IF(I36="Less(-)",-1,1)</f>
        <v>1</v>
      </c>
      <c r="K36" s="23" t="s">
        <v>48</v>
      </c>
      <c r="L36" s="23" t="s">
        <v>7</v>
      </c>
      <c r="M36" s="66"/>
      <c r="N36" s="34"/>
      <c r="O36" s="34"/>
      <c r="P36" s="35"/>
      <c r="Q36" s="34"/>
      <c r="R36" s="34"/>
      <c r="S36" s="36"/>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64">
        <f>total_amount_ba($B$2,$D$2,D36,F36,J36,K36,M36)</f>
        <v>0</v>
      </c>
      <c r="BB36" s="64">
        <f>BA36+SUM(N36:AZ36)</f>
        <v>0</v>
      </c>
      <c r="BC36" s="30" t="str">
        <f>SpellNumber(L36,BB36)</f>
        <v>INR Zero Only</v>
      </c>
      <c r="IE36" s="32">
        <v>1.01</v>
      </c>
      <c r="IF36" s="32" t="s">
        <v>39</v>
      </c>
      <c r="IG36" s="32" t="s">
        <v>35</v>
      </c>
      <c r="IH36" s="32">
        <v>123.223</v>
      </c>
      <c r="II36" s="32" t="s">
        <v>37</v>
      </c>
    </row>
    <row r="37" spans="1:243" s="31" customFormat="1" ht="33" customHeight="1">
      <c r="A37" s="39" t="s">
        <v>46</v>
      </c>
      <c r="B37" s="40"/>
      <c r="C37" s="41"/>
      <c r="D37" s="42"/>
      <c r="E37" s="42"/>
      <c r="F37" s="42"/>
      <c r="G37" s="42"/>
      <c r="H37" s="43"/>
      <c r="I37" s="43"/>
      <c r="J37" s="43"/>
      <c r="K37" s="43"/>
      <c r="L37" s="44"/>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65">
        <f>SUM(BA13:BA36)</f>
        <v>0</v>
      </c>
      <c r="BB37" s="65">
        <f>SUM(BB13:BB36)</f>
        <v>0</v>
      </c>
      <c r="BC37" s="30" t="str">
        <f>SpellNumber($E$2,BB37)</f>
        <v>INR Zero Only</v>
      </c>
      <c r="IE37" s="32">
        <v>4</v>
      </c>
      <c r="IF37" s="32" t="s">
        <v>40</v>
      </c>
      <c r="IG37" s="32" t="s">
        <v>45</v>
      </c>
      <c r="IH37" s="32">
        <v>10</v>
      </c>
      <c r="II37" s="32" t="s">
        <v>37</v>
      </c>
    </row>
    <row r="38" spans="1:243" s="55" customFormat="1" ht="39" customHeight="1" hidden="1">
      <c r="A38" s="40" t="s">
        <v>50</v>
      </c>
      <c r="B38" s="46"/>
      <c r="C38" s="47"/>
      <c r="D38" s="48"/>
      <c r="E38" s="49" t="s">
        <v>47</v>
      </c>
      <c r="F38" s="62"/>
      <c r="G38" s="50"/>
      <c r="H38" s="51"/>
      <c r="I38" s="51"/>
      <c r="J38" s="51"/>
      <c r="K38" s="52"/>
      <c r="L38" s="53"/>
      <c r="M38" s="54"/>
      <c r="O38" s="31"/>
      <c r="P38" s="31"/>
      <c r="Q38" s="31"/>
      <c r="R38" s="31"/>
      <c r="S38" s="31"/>
      <c r="BA38" s="60">
        <f>IF(ISBLANK(F38),0,IF(E38="Excess (+)",ROUND(BA37+(BA37*F38),2),IF(E38="Less (-)",ROUND(BA37+(BA37*F38*(-1)),2),0)))</f>
        <v>0</v>
      </c>
      <c r="BB38" s="61">
        <f>ROUND(BA38,0)</f>
        <v>0</v>
      </c>
      <c r="BC38" s="30" t="str">
        <f>SpellNumber(L38,BB38)</f>
        <v> Zero Only</v>
      </c>
      <c r="IE38" s="56"/>
      <c r="IF38" s="56"/>
      <c r="IG38" s="56"/>
      <c r="IH38" s="56"/>
      <c r="II38" s="56"/>
    </row>
    <row r="39" spans="1:243" s="55" customFormat="1" ht="51" customHeight="1">
      <c r="A39" s="39" t="s">
        <v>49</v>
      </c>
      <c r="B39" s="39"/>
      <c r="C39" s="81" t="str">
        <f>SpellNumber($E$2,BB37)</f>
        <v>INR Zero Only</v>
      </c>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3"/>
      <c r="IE39" s="56"/>
      <c r="IF39" s="56"/>
      <c r="IG39" s="56"/>
      <c r="IH39" s="56"/>
      <c r="II39" s="56"/>
    </row>
    <row r="40" spans="3:243" s="14" customFormat="1" ht="15">
      <c r="C40" s="57"/>
      <c r="D40" s="57"/>
      <c r="E40" s="57"/>
      <c r="F40" s="57"/>
      <c r="G40" s="57"/>
      <c r="H40" s="57"/>
      <c r="I40" s="57"/>
      <c r="J40" s="57"/>
      <c r="K40" s="57"/>
      <c r="L40" s="57"/>
      <c r="M40" s="57"/>
      <c r="O40" s="57"/>
      <c r="BA40" s="57"/>
      <c r="BC40" s="57"/>
      <c r="IE40" s="15"/>
      <c r="IF40" s="15"/>
      <c r="IG40" s="15"/>
      <c r="IH40" s="15"/>
      <c r="II40" s="15"/>
    </row>
  </sheetData>
  <sheetProtection password="EEC8" sheet="1" selectLockedCells="1"/>
  <mergeCells count="8">
    <mergeCell ref="A9:BC9"/>
    <mergeCell ref="C39:BC39"/>
    <mergeCell ref="A1:L1"/>
    <mergeCell ref="A4:BC4"/>
    <mergeCell ref="A5:BC5"/>
    <mergeCell ref="A6:BC6"/>
    <mergeCell ref="A7:BC7"/>
    <mergeCell ref="B8:BC8"/>
  </mergeCells>
  <dataValidations count="22">
    <dataValidation type="list" allowBlank="1" showInputMessage="1" showErrorMessage="1" sqref="L33 L34 L35 L13 L14 L15 L16 L17 L18 L19 L20 L21 L22 L23 L24 L25 L26 L27 L28 L29 L30 L31 L32 L36">
      <formula1>"INR"</formula1>
    </dataValidation>
    <dataValidation allowBlank="1" showInputMessage="1" showErrorMessage="1" promptTitle="Addition / Deduction" prompt="Please Choose the correct One" sqref="J13:J36"/>
    <dataValidation type="list" showInputMessage="1" showErrorMessage="1" sqref="I13:I36">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8">
      <formula1>IF(ISBLANK(F38),$A$3:$C$3,$B$3:$C$3)</formula1>
    </dataValidation>
    <dataValidation type="decimal" allowBlank="1" showInputMessage="1" showErrorMessage="1" errorTitle="Invalid Entry" error="Only Numeric Values are allowed. " sqref="A13:A36">
      <formula1>0</formula1>
      <formula2>999999999999999</formula2>
    </dataValidation>
    <dataValidation allowBlank="1" showInputMessage="1" showErrorMessage="1" promptTitle="Item Description" prompt="Please enter Item Description in text" sqref="B28:B32 B19:B23"/>
    <dataValidation allowBlank="1" showInputMessage="1" showErrorMessage="1" promptTitle="Itemcode/Make" prompt="Please enter text" sqref="C13:C36"/>
    <dataValidation type="decimal" allowBlank="1" showInputMessage="1" showErrorMessage="1" promptTitle="Rate Entry" prompt="Please enter the Other Taxes2 in Rupees for this item. " errorTitle="Invaid Entry" error="Only Numeric Values are allowed. " sqref="N13:O3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6">
      <formula1>0</formula1>
      <formula2>999999999999999</formula2>
    </dataValidation>
    <dataValidation allowBlank="1" showInputMessage="1" showErrorMessage="1" promptTitle="Units" prompt="Please enter Units in text" sqref="E13:E36"/>
    <dataValidation type="decimal" allowBlank="1" showInputMessage="1" showErrorMessage="1" promptTitle="Quantity" prompt="Please enter the Quantity for this item. " errorTitle="Invalid Entry" error="Only Numeric Values are allowed. " sqref="F13:F36 D13:D3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8">
      <formula1>0</formula1>
      <formula2>IF(E38&lt;&gt;"Select",99.9,0)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8">
      <formula1>IF(E38&lt;&gt;"Select",0,-1)</formula1>
      <formula2>IF(E38&lt;&gt;"Select",99.99,-1)</formula2>
    </dataValidation>
    <dataValidation type="list" allowBlank="1" showInputMessage="1" showErrorMessage="1" sqref="C2">
      <formula1>"Normal, SingleWindow, Alternate"</formula1>
    </dataValidation>
    <dataValidation type="list" allowBlank="1" showInputMessage="1" showErrorMessage="1" sqref="K13:K36">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25 M27:M28 M30:M31 M33:M36">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2</v>
      </c>
      <c r="F6" s="90"/>
      <c r="G6" s="90"/>
      <c r="H6" s="90"/>
      <c r="I6" s="90"/>
      <c r="J6" s="90"/>
      <c r="K6" s="90"/>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V K Tiwari</cp:lastModifiedBy>
  <cp:lastPrinted>2014-12-11T06:40:55Z</cp:lastPrinted>
  <dcterms:created xsi:type="dcterms:W3CDTF">2009-01-30T06:42:42Z</dcterms:created>
  <dcterms:modified xsi:type="dcterms:W3CDTF">2021-07-08T11:30:43Z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