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<sst xmlns="http://schemas.openxmlformats.org/spreadsheetml/2006/main" count="230" uniqueCount="80">
  <si>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</si>
  <si>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</si>
  <si>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</si>
  <si>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</si>
  <si>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</si>
  <si>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</si>
  <si>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</si>
  <si>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</si>
  <si>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</si>
  <si>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</si>
  <si>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</si>
  <si>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</si>
  <si>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</si>
  <si>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</si>
  <si>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</si>
  <si>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</si>
  <si>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</si>
  <si>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</si>
  <si>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</si>
  <si>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</si>
  <si>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</si>
  <si>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</si>
  <si>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</si>
  <si>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</si>
  <si>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</si>
  <si>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</si>
  <si>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</si>
  <si>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</si>
  <si>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</si>
  <si>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</si>
  <si>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</si>
  <si>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</si>
  <si>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</si>
  <si>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</si>
  <si>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</si>
  <si>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</si>
  <si>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</si>
  <si>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</si>
  <si>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</si>
  <si>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</si>
  <si>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</si>
  <si>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</si>
  <si>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</si>
  <si>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</si>
  <si>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</si>
  <si>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</si>
  <si>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</si>
  <si>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</si>
  <si>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</si>
  <si>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</si>
  <si>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CONCRETE WORK</t>
  </si>
  <si>
    <t>Size of Tile 600x600 mm</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</si>
  <si>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</si>
  <si>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</si>
  <si>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</si>
  <si>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</si>
  <si>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laying in position cement concrete of specified grade excluding the cost of centering and shuttering - All work up to plinth level :</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</si>
  <si>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</si>
  <si>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</si>
  <si>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FINISHING</t>
  </si>
  <si>
    <t>Distempering with 1st quality acrylic distemper (ready mixed) having VOC content less than 50 gms/litre, of approved manufacturer, of required shade and colour complete, as per manufacturer's specification.</t>
  </si>
  <si>
    <t>DISMANTLING AND DEMOLISHING</t>
  </si>
  <si>
    <t>Dismantling tile work in floors and roofs laid in cement mortar including stacking material within 50 metres lead.</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</si>
  <si>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</si>
  <si>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</si>
  <si>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Sqm</t>
  </si>
  <si>
    <t>Cum</t>
  </si>
  <si>
    <t>Contract No:  23/C/D3/2021-22/01</t>
  </si>
  <si>
    <t>Name of Work: Replacement of damaged vitrified floor tiles of Room no. 102 and Kota stone flooring of corridoor infront of Room no. 102 in centre for Environmental Science &amp; Engineering Building.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</si>
  <si>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</si>
  <si>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</si>
  <si>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</si>
  <si>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</si>
  <si>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Distempering with 1st quality acrylic distember (Ready mix) having VOC content less than 50 grams/ litre  of approved brand and manufacture to give an even shade :</t>
  </si>
  <si>
    <t>Old work (one or more coats)</t>
  </si>
  <si>
    <t>Dismantling stone slab flooring laid in cement mortar including stacking of serviceable material and disposal of unserviceable material within 50 metres lead.</t>
  </si>
  <si>
    <t>Dismantling aluminium/ Gypsum partitions, doors, windows, fixed glazing and false ceiling including disposal of unserviceable material and stacking of serviceable material with in 50 meters lead as directed by Engineer-in-charge.</t>
  </si>
  <si>
    <t>Kg</t>
  </si>
  <si>
    <t xml:space="preserve">Fixing of available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both sides      
</t>
  </si>
  <si>
    <t xml:space="preserve">Fixing of available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</si>
</sst>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4" fontId="57" fillId="0" borderId="15" xfId="0" applyNumberFormat="1" applyFont="1" applyFill="1" applyBorder="1" applyAlignment="1">
      <alignment horizontal="justify" vertical="top" wrapText="1"/>
    </xf>
    <xf numFmtId="4" fontId="57" fillId="0" borderId="15" xfId="0" applyNumberFormat="1" applyFont="1" applyFill="1" applyBorder="1" applyAlignment="1">
      <alignment horizontal="right" vertical="top"/>
    </xf>
    <xf numFmtId="4" fontId="57" fillId="0" borderId="15" xfId="0" applyNumberFormat="1" applyFont="1" applyFill="1" applyBorder="1" applyAlignment="1">
      <alignment horizontal="center" vertical="top" wrapText="1"/>
    </xf>
    <xf numFmtId="4" fontId="57" fillId="0" borderId="15" xfId="0" applyNumberFormat="1" applyFont="1" applyFill="1" applyBorder="1" applyAlignment="1">
      <alignmen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view="pageBreakPreview" zoomScaleNormal="85" zoomScaleSheetLayoutView="100" zoomScalePageLayoutView="0" workbookViewId="0" topLeftCell="A1">
      <selection activeCell="A9" sqref="A9:BC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68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67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3" t="s">
        <v>46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1" t="s">
        <v>50</v>
      </c>
      <c r="C13" s="33"/>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1">
        <v>1</v>
      </c>
      <c r="IB13" s="21" t="s">
        <v>50</v>
      </c>
      <c r="IE13" s="22"/>
      <c r="IF13" s="22"/>
      <c r="IG13" s="22"/>
      <c r="IH13" s="22"/>
      <c r="II13" s="22"/>
    </row>
    <row r="14" spans="1:243" s="21" customFormat="1" ht="48" customHeight="1">
      <c r="A14" s="57">
        <v>1.01</v>
      </c>
      <c r="B14" s="61" t="s">
        <v>56</v>
      </c>
      <c r="C14" s="33"/>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1">
        <v>1.01</v>
      </c>
      <c r="IB14" s="21" t="s">
        <v>56</v>
      </c>
      <c r="IE14" s="22"/>
      <c r="IF14" s="22"/>
      <c r="IG14" s="22"/>
      <c r="IH14" s="22"/>
      <c r="II14" s="22"/>
    </row>
    <row r="15" spans="1:243" s="21" customFormat="1" ht="78.75">
      <c r="A15" s="57">
        <v>1.02</v>
      </c>
      <c r="B15" s="61" t="s">
        <v>48</v>
      </c>
      <c r="C15" s="33"/>
      <c r="D15" s="62">
        <v>0.5</v>
      </c>
      <c r="E15" s="63" t="s">
        <v>45</v>
      </c>
      <c r="F15" s="64">
        <v>5952.3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2976.15</v>
      </c>
      <c r="BB15" s="51">
        <f>BA15+SUM(N15:AZ15)</f>
        <v>2976.15</v>
      </c>
      <c r="BC15" s="56" t="str">
        <f>SpellNumber(L15,BB15)</f>
        <v>INR  Two Thousand Nine Hundred &amp; Seventy Six  and Paise Fifteen Only</v>
      </c>
      <c r="IA15" s="21">
        <v>1.02</v>
      </c>
      <c r="IB15" s="21" t="s">
        <v>48</v>
      </c>
      <c r="ID15" s="21">
        <v>0.5</v>
      </c>
      <c r="IE15" s="22" t="s">
        <v>45</v>
      </c>
      <c r="IF15" s="22"/>
      <c r="IG15" s="22"/>
      <c r="IH15" s="22"/>
      <c r="II15" s="22"/>
    </row>
    <row r="16" spans="1:243" s="21" customFormat="1" ht="18" customHeight="1">
      <c r="A16" s="57">
        <v>2</v>
      </c>
      <c r="B16" s="61" t="s">
        <v>57</v>
      </c>
      <c r="C16" s="33"/>
      <c r="D16" s="74"/>
      <c r="E16" s="74"/>
      <c r="F16" s="74"/>
      <c r="G16" s="74"/>
      <c r="H16" s="74"/>
      <c r="I16" s="74"/>
      <c r="J16" s="74"/>
      <c r="K16" s="74"/>
      <c r="L16" s="74"/>
      <c r="M16" s="74"/>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IA16" s="21">
        <v>2</v>
      </c>
      <c r="IB16" s="21" t="s">
        <v>57</v>
      </c>
      <c r="IE16" s="22"/>
      <c r="IF16" s="22"/>
      <c r="IG16" s="22"/>
      <c r="IH16" s="22"/>
      <c r="II16" s="22"/>
    </row>
    <row r="17" spans="1:243" s="21" customFormat="1" ht="96" customHeight="1">
      <c r="A17" s="57">
        <v>2.01</v>
      </c>
      <c r="B17" s="61" t="s">
        <v>69</v>
      </c>
      <c r="C17" s="33"/>
      <c r="D17" s="74"/>
      <c r="E17" s="74"/>
      <c r="F17" s="74"/>
      <c r="G17" s="74"/>
      <c r="H17" s="74"/>
      <c r="I17" s="74"/>
      <c r="J17" s="74"/>
      <c r="K17" s="74"/>
      <c r="L17" s="74"/>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A17" s="21">
        <v>2.01</v>
      </c>
      <c r="IB17" s="21" t="s">
        <v>69</v>
      </c>
      <c r="IE17" s="22"/>
      <c r="IF17" s="22"/>
      <c r="IG17" s="22"/>
      <c r="IH17" s="22"/>
      <c r="II17" s="22"/>
    </row>
    <row r="18" spans="1:243" s="21" customFormat="1" ht="30.75" customHeight="1">
      <c r="A18" s="57">
        <v>2.02</v>
      </c>
      <c r="B18" s="61" t="s">
        <v>70</v>
      </c>
      <c r="C18" s="33"/>
      <c r="D18" s="62">
        <v>30</v>
      </c>
      <c r="E18" s="63" t="s">
        <v>43</v>
      </c>
      <c r="F18" s="64">
        <v>1343.14</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40294.2</v>
      </c>
      <c r="BB18" s="51">
        <f>BA18+SUM(N18:AZ18)</f>
        <v>40294.2</v>
      </c>
      <c r="BC18" s="56" t="str">
        <f>SpellNumber(L18,BB18)</f>
        <v>INR  Forty Thousand Two Hundred &amp; Ninety Four  and Paise Twenty Only</v>
      </c>
      <c r="IA18" s="21">
        <v>2.02</v>
      </c>
      <c r="IB18" s="21" t="s">
        <v>70</v>
      </c>
      <c r="ID18" s="21">
        <v>30</v>
      </c>
      <c r="IE18" s="22" t="s">
        <v>43</v>
      </c>
      <c r="IF18" s="22"/>
      <c r="IG18" s="22"/>
      <c r="IH18" s="22"/>
      <c r="II18" s="22"/>
    </row>
    <row r="19" spans="1:243" s="21" customFormat="1" ht="94.5" customHeight="1">
      <c r="A19" s="57">
        <v>2.03</v>
      </c>
      <c r="B19" s="61" t="s">
        <v>71</v>
      </c>
      <c r="C19" s="33"/>
      <c r="D19" s="62">
        <v>2.5</v>
      </c>
      <c r="E19" s="63" t="s">
        <v>43</v>
      </c>
      <c r="F19" s="64">
        <v>1587.07</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3967.68</v>
      </c>
      <c r="BB19" s="51">
        <f>BA19+SUM(N19:AZ19)</f>
        <v>3967.68</v>
      </c>
      <c r="BC19" s="56" t="str">
        <f>SpellNumber(L19,BB19)</f>
        <v>INR  Three Thousand Nine Hundred &amp; Sixty Seven  and Paise Sixty Eight Only</v>
      </c>
      <c r="IA19" s="21">
        <v>2.03</v>
      </c>
      <c r="IB19" s="21" t="s">
        <v>71</v>
      </c>
      <c r="ID19" s="21">
        <v>2.5</v>
      </c>
      <c r="IE19" s="22" t="s">
        <v>43</v>
      </c>
      <c r="IF19" s="22"/>
      <c r="IG19" s="22"/>
      <c r="IH19" s="22"/>
      <c r="II19" s="22"/>
    </row>
    <row r="20" spans="1:243" s="21" customFormat="1" ht="142.5" customHeight="1">
      <c r="A20" s="57">
        <v>2.04</v>
      </c>
      <c r="B20" s="61" t="s">
        <v>72</v>
      </c>
      <c r="C20" s="33"/>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21">
        <v>2.04</v>
      </c>
      <c r="IB20" s="21" t="s">
        <v>72</v>
      </c>
      <c r="IE20" s="22"/>
      <c r="IF20" s="22"/>
      <c r="IG20" s="22"/>
      <c r="IH20" s="22"/>
      <c r="II20" s="22"/>
    </row>
    <row r="21" spans="1:243" s="21" customFormat="1" ht="31.5" customHeight="1">
      <c r="A21" s="57">
        <v>2.05</v>
      </c>
      <c r="B21" s="61" t="s">
        <v>51</v>
      </c>
      <c r="C21" s="33"/>
      <c r="D21" s="62">
        <v>82</v>
      </c>
      <c r="E21" s="63" t="s">
        <v>43</v>
      </c>
      <c r="F21" s="64">
        <v>1315.69</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107886.58</v>
      </c>
      <c r="BB21" s="51">
        <f>BA21+SUM(N21:AZ21)</f>
        <v>107886.58</v>
      </c>
      <c r="BC21" s="56" t="str">
        <f>SpellNumber(L21,BB21)</f>
        <v>INR  One Lakh Seven Thousand Eight Hundred &amp; Eighty Six  and Paise Fifty Eight Only</v>
      </c>
      <c r="IA21" s="21">
        <v>2.05</v>
      </c>
      <c r="IB21" s="21" t="s">
        <v>51</v>
      </c>
      <c r="ID21" s="21">
        <v>82</v>
      </c>
      <c r="IE21" s="22" t="s">
        <v>43</v>
      </c>
      <c r="IF21" s="22"/>
      <c r="IG21" s="22"/>
      <c r="IH21" s="22"/>
      <c r="II21" s="22"/>
    </row>
    <row r="22" spans="1:243" s="21" customFormat="1" ht="159.75" customHeight="1">
      <c r="A22" s="57">
        <v>2.06</v>
      </c>
      <c r="B22" s="61" t="s">
        <v>58</v>
      </c>
      <c r="C22" s="33"/>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1">
        <v>2.06</v>
      </c>
      <c r="IB22" s="21" t="s">
        <v>58</v>
      </c>
      <c r="IE22" s="22"/>
      <c r="IF22" s="22"/>
      <c r="IG22" s="22"/>
      <c r="IH22" s="22"/>
      <c r="II22" s="22"/>
    </row>
    <row r="23" spans="1:243" s="21" customFormat="1" ht="31.5" customHeight="1">
      <c r="A23" s="57">
        <v>2.07</v>
      </c>
      <c r="B23" s="61" t="s">
        <v>51</v>
      </c>
      <c r="C23" s="33"/>
      <c r="D23" s="62">
        <v>5</v>
      </c>
      <c r="E23" s="63" t="s">
        <v>43</v>
      </c>
      <c r="F23" s="64">
        <v>1355.41</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6777.05</v>
      </c>
      <c r="BB23" s="51">
        <f>BA23+SUM(N23:AZ23)</f>
        <v>6777.05</v>
      </c>
      <c r="BC23" s="56" t="str">
        <f>SpellNumber(L23,BB23)</f>
        <v>INR  Six Thousand Seven Hundred &amp; Seventy Seven  and Paise Five Only</v>
      </c>
      <c r="IA23" s="21">
        <v>2.07</v>
      </c>
      <c r="IB23" s="21" t="s">
        <v>51</v>
      </c>
      <c r="ID23" s="21">
        <v>5</v>
      </c>
      <c r="IE23" s="22" t="s">
        <v>43</v>
      </c>
      <c r="IF23" s="22"/>
      <c r="IG23" s="22"/>
      <c r="IH23" s="22"/>
      <c r="II23" s="22"/>
    </row>
    <row r="24" spans="1:243" s="21" customFormat="1" ht="15.75" customHeight="1">
      <c r="A24" s="57">
        <v>3</v>
      </c>
      <c r="B24" s="61" t="s">
        <v>59</v>
      </c>
      <c r="C24" s="33"/>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A24" s="21">
        <v>3</v>
      </c>
      <c r="IB24" s="21" t="s">
        <v>59</v>
      </c>
      <c r="IE24" s="22"/>
      <c r="IF24" s="22"/>
      <c r="IG24" s="22"/>
      <c r="IH24" s="22"/>
      <c r="II24" s="22"/>
    </row>
    <row r="25" spans="1:243" s="21" customFormat="1" ht="76.5" customHeight="1">
      <c r="A25" s="57">
        <v>3.01</v>
      </c>
      <c r="B25" s="61" t="s">
        <v>60</v>
      </c>
      <c r="C25" s="33"/>
      <c r="D25" s="74"/>
      <c r="E25" s="74"/>
      <c r="F25" s="74"/>
      <c r="G25" s="74"/>
      <c r="H25" s="74"/>
      <c r="I25" s="74"/>
      <c r="J25" s="74"/>
      <c r="K25" s="74"/>
      <c r="L25" s="74"/>
      <c r="M25" s="74"/>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A25" s="21">
        <v>3.01</v>
      </c>
      <c r="IB25" s="21" t="s">
        <v>60</v>
      </c>
      <c r="IE25" s="22"/>
      <c r="IF25" s="22"/>
      <c r="IG25" s="22"/>
      <c r="IH25" s="22"/>
      <c r="II25" s="22"/>
    </row>
    <row r="26" spans="1:243" s="21" customFormat="1" ht="31.5" customHeight="1">
      <c r="A26" s="57">
        <v>3.02</v>
      </c>
      <c r="B26" s="61" t="s">
        <v>49</v>
      </c>
      <c r="C26" s="33"/>
      <c r="D26" s="62">
        <v>55</v>
      </c>
      <c r="E26" s="63" t="s">
        <v>43</v>
      </c>
      <c r="F26" s="64">
        <v>76.41</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4202.55</v>
      </c>
      <c r="BB26" s="51">
        <f>BA26+SUM(N26:AZ26)</f>
        <v>4202.55</v>
      </c>
      <c r="BC26" s="56" t="str">
        <f>SpellNumber(L26,BB26)</f>
        <v>INR  Four Thousand Two Hundred &amp; Two  and Paise Fifty Five Only</v>
      </c>
      <c r="IA26" s="21">
        <v>3.02</v>
      </c>
      <c r="IB26" s="21" t="s">
        <v>49</v>
      </c>
      <c r="ID26" s="21">
        <v>55</v>
      </c>
      <c r="IE26" s="22" t="s">
        <v>43</v>
      </c>
      <c r="IF26" s="22"/>
      <c r="IG26" s="22"/>
      <c r="IH26" s="22"/>
      <c r="II26" s="22"/>
    </row>
    <row r="27" spans="1:243" s="21" customFormat="1" ht="79.5" customHeight="1">
      <c r="A27" s="57">
        <v>3.03</v>
      </c>
      <c r="B27" s="61" t="s">
        <v>52</v>
      </c>
      <c r="C27" s="33"/>
      <c r="D27" s="62">
        <v>55</v>
      </c>
      <c r="E27" s="63" t="s">
        <v>43</v>
      </c>
      <c r="F27" s="64">
        <v>100.96</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5552.8</v>
      </c>
      <c r="BB27" s="51">
        <f>BA27+SUM(N27:AZ27)</f>
        <v>5552.8</v>
      </c>
      <c r="BC27" s="56" t="str">
        <f>SpellNumber(L27,BB27)</f>
        <v>INR  Five Thousand Five Hundred &amp; Fifty Two  and Paise Eighty Only</v>
      </c>
      <c r="IA27" s="21">
        <v>3.03</v>
      </c>
      <c r="IB27" s="21" t="s">
        <v>52</v>
      </c>
      <c r="ID27" s="21">
        <v>55</v>
      </c>
      <c r="IE27" s="22" t="s">
        <v>43</v>
      </c>
      <c r="IF27" s="22"/>
      <c r="IG27" s="22"/>
      <c r="IH27" s="22"/>
      <c r="II27" s="22"/>
    </row>
    <row r="28" spans="1:243" s="21" customFormat="1" ht="61.5" customHeight="1">
      <c r="A28" s="58">
        <v>3.04</v>
      </c>
      <c r="B28" s="61" t="s">
        <v>73</v>
      </c>
      <c r="C28" s="33"/>
      <c r="D28" s="74"/>
      <c r="E28" s="74"/>
      <c r="F28" s="74"/>
      <c r="G28" s="74"/>
      <c r="H28" s="74"/>
      <c r="I28" s="74"/>
      <c r="J28" s="74"/>
      <c r="K28" s="74"/>
      <c r="L28" s="74"/>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A28" s="21">
        <v>3.04</v>
      </c>
      <c r="IB28" s="21" t="s">
        <v>73</v>
      </c>
      <c r="IE28" s="22"/>
      <c r="IF28" s="22"/>
      <c r="IG28" s="22"/>
      <c r="IH28" s="22"/>
      <c r="II28" s="22"/>
    </row>
    <row r="29" spans="1:243" s="21" customFormat="1" ht="42.75">
      <c r="A29" s="57">
        <v>3.05</v>
      </c>
      <c r="B29" s="61" t="s">
        <v>74</v>
      </c>
      <c r="C29" s="33"/>
      <c r="D29" s="62">
        <v>217</v>
      </c>
      <c r="E29" s="63" t="s">
        <v>43</v>
      </c>
      <c r="F29" s="64">
        <v>47.61</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10331.37</v>
      </c>
      <c r="BB29" s="51">
        <f>BA29+SUM(N29:AZ29)</f>
        <v>10331.37</v>
      </c>
      <c r="BC29" s="56" t="str">
        <f>SpellNumber(L29,BB29)</f>
        <v>INR  Ten Thousand Three Hundred &amp; Thirty One  and Paise Thirty Seven Only</v>
      </c>
      <c r="IA29" s="21">
        <v>3.05</v>
      </c>
      <c r="IB29" s="21" t="s">
        <v>74</v>
      </c>
      <c r="ID29" s="21">
        <v>217</v>
      </c>
      <c r="IE29" s="22" t="s">
        <v>43</v>
      </c>
      <c r="IF29" s="22"/>
      <c r="IG29" s="22"/>
      <c r="IH29" s="22"/>
      <c r="II29" s="22"/>
    </row>
    <row r="30" spans="1:243" s="21" customFormat="1" ht="94.5">
      <c r="A30" s="57">
        <v>3.06</v>
      </c>
      <c r="B30" s="61" t="s">
        <v>53</v>
      </c>
      <c r="C30" s="33"/>
      <c r="D30" s="62">
        <v>55</v>
      </c>
      <c r="E30" s="63" t="s">
        <v>43</v>
      </c>
      <c r="F30" s="64">
        <v>16</v>
      </c>
      <c r="G30" s="43"/>
      <c r="H30" s="37"/>
      <c r="I30" s="38" t="s">
        <v>33</v>
      </c>
      <c r="J30" s="39">
        <f>IF(I30="Less(-)",-1,1)</f>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total_amount_ba($B$2,$D$2,D30,F30,J30,K30,M30)</f>
        <v>880</v>
      </c>
      <c r="BB30" s="51">
        <f>BA30+SUM(N30:AZ30)</f>
        <v>880</v>
      </c>
      <c r="BC30" s="56" t="str">
        <f>SpellNumber(L30,BB30)</f>
        <v>INR  Eight Hundred &amp; Eighty  Only</v>
      </c>
      <c r="IA30" s="21">
        <v>3.06</v>
      </c>
      <c r="IB30" s="21" t="s">
        <v>53</v>
      </c>
      <c r="ID30" s="21">
        <v>55</v>
      </c>
      <c r="IE30" s="22" t="s">
        <v>43</v>
      </c>
      <c r="IF30" s="22"/>
      <c r="IG30" s="22"/>
      <c r="IH30" s="22"/>
      <c r="II30" s="22"/>
    </row>
    <row r="31" spans="1:243" s="21" customFormat="1" ht="16.5" customHeight="1">
      <c r="A31" s="57">
        <v>4</v>
      </c>
      <c r="B31" s="61" t="s">
        <v>61</v>
      </c>
      <c r="C31" s="33"/>
      <c r="D31" s="74"/>
      <c r="E31" s="74"/>
      <c r="F31" s="74"/>
      <c r="G31" s="74"/>
      <c r="H31" s="74"/>
      <c r="I31" s="74"/>
      <c r="J31" s="74"/>
      <c r="K31" s="74"/>
      <c r="L31" s="74"/>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1">
        <v>4</v>
      </c>
      <c r="IB31" s="21" t="s">
        <v>61</v>
      </c>
      <c r="IE31" s="22"/>
      <c r="IF31" s="22"/>
      <c r="IG31" s="22"/>
      <c r="IH31" s="22"/>
      <c r="II31" s="22"/>
    </row>
    <row r="32" spans="1:243" s="21" customFormat="1" ht="48" customHeight="1">
      <c r="A32" s="57">
        <v>4.01</v>
      </c>
      <c r="B32" s="61" t="s">
        <v>62</v>
      </c>
      <c r="C32" s="33"/>
      <c r="D32" s="74"/>
      <c r="E32" s="74"/>
      <c r="F32" s="74"/>
      <c r="G32" s="74"/>
      <c r="H32" s="74"/>
      <c r="I32" s="74"/>
      <c r="J32" s="74"/>
      <c r="K32" s="74"/>
      <c r="L32" s="74"/>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IA32" s="21">
        <v>4.01</v>
      </c>
      <c r="IB32" s="21" t="s">
        <v>62</v>
      </c>
      <c r="IE32" s="22"/>
      <c r="IF32" s="22"/>
      <c r="IG32" s="22"/>
      <c r="IH32" s="22"/>
      <c r="II32" s="22"/>
    </row>
    <row r="33" spans="1:243" s="21" customFormat="1" ht="45.75" customHeight="1">
      <c r="A33" s="57">
        <v>4.02</v>
      </c>
      <c r="B33" s="61" t="s">
        <v>54</v>
      </c>
      <c r="C33" s="33"/>
      <c r="D33" s="62">
        <v>87</v>
      </c>
      <c r="E33" s="63" t="s">
        <v>43</v>
      </c>
      <c r="F33" s="64">
        <v>48.09</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4183.83</v>
      </c>
      <c r="BB33" s="51">
        <f>BA33+SUM(N33:AZ33)</f>
        <v>4183.83</v>
      </c>
      <c r="BC33" s="56" t="str">
        <f>SpellNumber(L33,BB33)</f>
        <v>INR  Four Thousand One Hundred &amp; Eighty Three  and Paise Eighty Three Only</v>
      </c>
      <c r="IA33" s="21">
        <v>4.02</v>
      </c>
      <c r="IB33" s="21" t="s">
        <v>54</v>
      </c>
      <c r="ID33" s="21">
        <v>87</v>
      </c>
      <c r="IE33" s="22" t="s">
        <v>43</v>
      </c>
      <c r="IF33" s="22"/>
      <c r="IG33" s="22"/>
      <c r="IH33" s="22"/>
      <c r="II33" s="22"/>
    </row>
    <row r="34" spans="1:243" s="21" customFormat="1" ht="66" customHeight="1">
      <c r="A34" s="58">
        <v>4.03</v>
      </c>
      <c r="B34" s="61" t="s">
        <v>75</v>
      </c>
      <c r="C34" s="33"/>
      <c r="D34" s="62">
        <v>30</v>
      </c>
      <c r="E34" s="63" t="s">
        <v>43</v>
      </c>
      <c r="F34" s="64">
        <v>166.86</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5005.8</v>
      </c>
      <c r="BB34" s="51">
        <f>BA34+SUM(N34:AZ34)</f>
        <v>5005.8</v>
      </c>
      <c r="BC34" s="56" t="str">
        <f>SpellNumber(L34,BB34)</f>
        <v>INR  Five Thousand  &amp;Five  and Paise Eighty Only</v>
      </c>
      <c r="IA34" s="21">
        <v>4.03</v>
      </c>
      <c r="IB34" s="21" t="s">
        <v>75</v>
      </c>
      <c r="ID34" s="21">
        <v>30</v>
      </c>
      <c r="IE34" s="22" t="s">
        <v>43</v>
      </c>
      <c r="IF34" s="22"/>
      <c r="IG34" s="22"/>
      <c r="IH34" s="22"/>
      <c r="II34" s="22"/>
    </row>
    <row r="35" spans="1:243" s="21" customFormat="1" ht="78.75" customHeight="1">
      <c r="A35" s="57">
        <v>4.04</v>
      </c>
      <c r="B35" s="61" t="s">
        <v>76</v>
      </c>
      <c r="C35" s="33"/>
      <c r="D35" s="62">
        <v>30</v>
      </c>
      <c r="E35" s="63" t="s">
        <v>43</v>
      </c>
      <c r="F35" s="64">
        <v>36.83</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1104.9</v>
      </c>
      <c r="BB35" s="51">
        <f>BA35+SUM(N35:AZ35)</f>
        <v>1104.9</v>
      </c>
      <c r="BC35" s="56" t="str">
        <f>SpellNumber(L35,BB35)</f>
        <v>INR  One Thousand One Hundred &amp; Four  and Paise Ninety Only</v>
      </c>
      <c r="IA35" s="21">
        <v>4.04</v>
      </c>
      <c r="IB35" s="21" t="s">
        <v>76</v>
      </c>
      <c r="ID35" s="21">
        <v>30</v>
      </c>
      <c r="IE35" s="22" t="s">
        <v>43</v>
      </c>
      <c r="IF35" s="22"/>
      <c r="IG35" s="22"/>
      <c r="IH35" s="22"/>
      <c r="II35" s="22"/>
    </row>
    <row r="36" spans="1:243" s="21" customFormat="1" ht="141.75">
      <c r="A36" s="57">
        <v>4.05</v>
      </c>
      <c r="B36" s="61" t="s">
        <v>55</v>
      </c>
      <c r="C36" s="33"/>
      <c r="D36" s="62">
        <v>10</v>
      </c>
      <c r="E36" s="63" t="s">
        <v>45</v>
      </c>
      <c r="F36" s="64">
        <v>121.74</v>
      </c>
      <c r="G36" s="43"/>
      <c r="H36" s="37"/>
      <c r="I36" s="38" t="s">
        <v>33</v>
      </c>
      <c r="J36" s="39">
        <f>IF(I36="Less(-)",-1,1)</f>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total_amount_ba($B$2,$D$2,D36,F36,J36,K36,M36)</f>
        <v>1217.4</v>
      </c>
      <c r="BB36" s="51">
        <f>BA36+SUM(N36:AZ36)</f>
        <v>1217.4</v>
      </c>
      <c r="BC36" s="56" t="str">
        <f>SpellNumber(L36,BB36)</f>
        <v>INR  One Thousand Two Hundred &amp; Seventeen  and Paise Forty Only</v>
      </c>
      <c r="IA36" s="21">
        <v>4.05</v>
      </c>
      <c r="IB36" s="21" t="s">
        <v>55</v>
      </c>
      <c r="ID36" s="21">
        <v>10</v>
      </c>
      <c r="IE36" s="22" t="s">
        <v>45</v>
      </c>
      <c r="IF36" s="22"/>
      <c r="IG36" s="22"/>
      <c r="IH36" s="22"/>
      <c r="II36" s="22"/>
    </row>
    <row r="37" spans="1:243" s="21" customFormat="1" ht="15.75">
      <c r="A37" s="57">
        <v>5</v>
      </c>
      <c r="B37" s="61" t="s">
        <v>63</v>
      </c>
      <c r="C37" s="33"/>
      <c r="D37" s="74"/>
      <c r="E37" s="74"/>
      <c r="F37" s="74"/>
      <c r="G37" s="74"/>
      <c r="H37" s="74"/>
      <c r="I37" s="74"/>
      <c r="J37" s="74"/>
      <c r="K37" s="74"/>
      <c r="L37" s="74"/>
      <c r="M37" s="74"/>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IA37" s="21">
        <v>5</v>
      </c>
      <c r="IB37" s="21" t="s">
        <v>63</v>
      </c>
      <c r="IE37" s="22"/>
      <c r="IF37" s="22"/>
      <c r="IG37" s="22"/>
      <c r="IH37" s="22"/>
      <c r="II37" s="22"/>
    </row>
    <row r="38" spans="1:243" s="21" customFormat="1" ht="66.75" customHeight="1">
      <c r="A38" s="57">
        <v>5.01</v>
      </c>
      <c r="B38" s="61" t="s">
        <v>64</v>
      </c>
      <c r="C38" s="33"/>
      <c r="D38" s="62">
        <v>11</v>
      </c>
      <c r="E38" s="63" t="s">
        <v>66</v>
      </c>
      <c r="F38" s="64">
        <v>4942.04</v>
      </c>
      <c r="G38" s="43"/>
      <c r="H38" s="37"/>
      <c r="I38" s="38" t="s">
        <v>33</v>
      </c>
      <c r="J38" s="39">
        <f>IF(I38="Less(-)",-1,1)</f>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total_amount_ba($B$2,$D$2,D38,F38,J38,K38,M38)</f>
        <v>54362.44</v>
      </c>
      <c r="BB38" s="51">
        <f>BA38+SUM(N38:AZ38)</f>
        <v>54362.44</v>
      </c>
      <c r="BC38" s="56" t="str">
        <f>SpellNumber(L38,BB38)</f>
        <v>INR  Fifty Four Thousand Three Hundred &amp; Sixty Two  and Paise Forty Four Only</v>
      </c>
      <c r="IA38" s="21">
        <v>5.01</v>
      </c>
      <c r="IB38" s="60" t="s">
        <v>64</v>
      </c>
      <c r="ID38" s="21">
        <v>11</v>
      </c>
      <c r="IE38" s="22" t="s">
        <v>66</v>
      </c>
      <c r="IF38" s="22"/>
      <c r="IG38" s="22"/>
      <c r="IH38" s="22"/>
      <c r="II38" s="22"/>
    </row>
    <row r="39" spans="1:243" s="21" customFormat="1" ht="280.5" customHeight="1">
      <c r="A39" s="58">
        <v>5.02</v>
      </c>
      <c r="B39" s="61" t="s">
        <v>79</v>
      </c>
      <c r="C39" s="33"/>
      <c r="D39" s="62">
        <v>90</v>
      </c>
      <c r="E39" s="63" t="s">
        <v>77</v>
      </c>
      <c r="F39" s="64">
        <v>95.84</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8625.6</v>
      </c>
      <c r="BB39" s="51">
        <f>BA39+SUM(N39:AZ39)</f>
        <v>8625.6</v>
      </c>
      <c r="BC39" s="56" t="str">
        <f>SpellNumber(L39,BB39)</f>
        <v>INR  Eight Thousand Six Hundred &amp; Twenty Five  and Paise Sixty Only</v>
      </c>
      <c r="IA39" s="21">
        <v>5.02</v>
      </c>
      <c r="IB39" s="60" t="s">
        <v>79</v>
      </c>
      <c r="ID39" s="21">
        <v>90</v>
      </c>
      <c r="IE39" s="22" t="s">
        <v>77</v>
      </c>
      <c r="IF39" s="22"/>
      <c r="IG39" s="22"/>
      <c r="IH39" s="22"/>
      <c r="II39" s="22"/>
    </row>
    <row r="40" spans="1:243" s="21" customFormat="1" ht="162" customHeight="1">
      <c r="A40" s="58">
        <v>5.03</v>
      </c>
      <c r="B40" s="61" t="s">
        <v>78</v>
      </c>
      <c r="C40" s="33"/>
      <c r="D40" s="62">
        <v>28</v>
      </c>
      <c r="E40" s="63" t="s">
        <v>65</v>
      </c>
      <c r="F40" s="64">
        <v>223.54</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6259.12</v>
      </c>
      <c r="BB40" s="51">
        <f>BA40+SUM(N40:AZ40)</f>
        <v>6259.12</v>
      </c>
      <c r="BC40" s="56" t="str">
        <f>SpellNumber(L40,BB40)</f>
        <v>INR  Six Thousand Two Hundred &amp; Fifty Nine  and Paise Twelve Only</v>
      </c>
      <c r="IA40" s="21">
        <v>5.03</v>
      </c>
      <c r="IB40" s="60" t="s">
        <v>78</v>
      </c>
      <c r="ID40" s="21">
        <v>28</v>
      </c>
      <c r="IE40" s="22" t="s">
        <v>65</v>
      </c>
      <c r="IF40" s="22"/>
      <c r="IG40" s="22"/>
      <c r="IH40" s="22"/>
      <c r="II40" s="22"/>
    </row>
    <row r="41" spans="1:55" ht="57">
      <c r="A41" s="44" t="s">
        <v>35</v>
      </c>
      <c r="B41" s="45"/>
      <c r="C41" s="46"/>
      <c r="D41" s="68"/>
      <c r="E41" s="68"/>
      <c r="F41" s="68"/>
      <c r="G41" s="34"/>
      <c r="H41" s="47"/>
      <c r="I41" s="47"/>
      <c r="J41" s="47"/>
      <c r="K41" s="47"/>
      <c r="L41" s="48"/>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55">
        <f>SUM(BA13:BA40)</f>
        <v>263627.47</v>
      </c>
      <c r="BB41" s="55">
        <f>SUM(BB13:BB40)</f>
        <v>263627.47</v>
      </c>
      <c r="BC41" s="59" t="str">
        <f>SpellNumber($E$2,BB41)</f>
        <v>INR  Two Lakh Sixty Three Thousand Six Hundred &amp; Twenty Seven  and Paise Forty Seven Only</v>
      </c>
    </row>
    <row r="42" spans="1:55" ht="46.5" customHeight="1">
      <c r="A42" s="24" t="s">
        <v>36</v>
      </c>
      <c r="B42" s="25"/>
      <c r="C42" s="26"/>
      <c r="D42" s="65"/>
      <c r="E42" s="66" t="s">
        <v>44</v>
      </c>
      <c r="F42" s="67"/>
      <c r="G42" s="27"/>
      <c r="H42" s="28"/>
      <c r="I42" s="28"/>
      <c r="J42" s="28"/>
      <c r="K42" s="29"/>
      <c r="L42" s="30"/>
      <c r="M42" s="31"/>
      <c r="N42" s="32"/>
      <c r="O42" s="21"/>
      <c r="P42" s="21"/>
      <c r="Q42" s="21"/>
      <c r="R42" s="21"/>
      <c r="S42" s="21"/>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53">
        <f>IF(ISBLANK(F42),0,IF(E42="Excess (+)",ROUND(BA41+(BA41*F42),2),IF(E42="Less (-)",ROUND(BA41+(BA41*F42*(-1)),2),IF(E42="At Par",BA41,0))))</f>
        <v>0</v>
      </c>
      <c r="BB42" s="54">
        <f>ROUND(BA42,0)</f>
        <v>0</v>
      </c>
      <c r="BC42" s="36" t="str">
        <f>SpellNumber($E$2,BB42)</f>
        <v>INR Zero Only</v>
      </c>
    </row>
    <row r="43" spans="1:55" ht="45.75" customHeight="1">
      <c r="A43" s="23" t="s">
        <v>37</v>
      </c>
      <c r="B43" s="23"/>
      <c r="C43" s="69" t="str">
        <f>SpellNumber($E$2,BB42)</f>
        <v>INR Zero Only</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7" ht="15"/>
    <row r="2048" ht="15"/>
    <row r="2049" ht="15"/>
    <row r="2050" ht="15"/>
    <row r="2051" ht="15"/>
    <row r="2052" ht="15"/>
    <row r="2053" ht="15"/>
    <row r="2054" ht="15"/>
    <row r="2055" ht="15"/>
    <row r="2057" ht="15"/>
    <row r="2058" ht="15"/>
    <row r="2059" ht="15"/>
    <row r="2060" ht="15"/>
    <row r="2061" ht="15"/>
    <row r="2062" ht="15"/>
    <row r="2063" ht="15"/>
    <row r="2064" ht="15"/>
    <row r="2065" ht="15"/>
    <row r="2066" ht="15"/>
    <row r="2067" ht="15"/>
    <row r="2068" ht="15"/>
    <row r="2069" ht="15"/>
    <row r="2070" ht="15"/>
    <row r="2071" ht="15"/>
  </sheetData>
  <sheetProtection password="8F23" sheet="1"/>
  <mergeCells count="20">
    <mergeCell ref="D28:BC28"/>
    <mergeCell ref="D31:BC31"/>
    <mergeCell ref="D32:BC32"/>
    <mergeCell ref="D37:BC37"/>
    <mergeCell ref="D16:BC16"/>
    <mergeCell ref="D17:BC17"/>
    <mergeCell ref="D20:BC20"/>
    <mergeCell ref="D22:BC22"/>
    <mergeCell ref="D24:BC24"/>
    <mergeCell ref="D25:BC25"/>
    <mergeCell ref="C43:BC43"/>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E4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IF(#REF!&lt;&gt;"Select",99.9,0)</formula2>
    </dataValidation>
    <dataValidation allowBlank="1" showInputMessage="1" showErrorMessage="1" promptTitle="Units" prompt="Please enter Units in text" sqref="D15:E15 D18:E19 D21:E21 D23:E23 D26:E27 D29:E30 D33:E36 D38:E40">
      <formula1>0</formula1>
      <formula2>0</formula2>
    </dataValidation>
    <dataValidation type="decimal" allowBlank="1" showInputMessage="1" showErrorMessage="1" promptTitle="Quantity" prompt="Please enter the Quantity for this item. " errorTitle="Invalid Entry" error="Only Numeric Values are allowed. " sqref="F15 F18:F19 F21 F23 F26:F27 F29:F30 F33:F36 F38:F40">
      <formula1>0</formula1>
      <formula2>999999999999999</formula2>
    </dataValidation>
    <dataValidation type="list" allowBlank="1" showErrorMessage="1" sqref="D13:D14 K15 D16:D17 K18:K19 D20 K21 D22 K23 D24:D25 K26:K27 D28 K29:K30 D31:D32 K33:K36 K38:K40 D3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6:H27 G29:H30 G33:H36 G38:H40">
      <formula1>0</formula1>
      <formula2>999999999999999</formula2>
    </dataValidation>
    <dataValidation allowBlank="1" showInputMessage="1" showErrorMessage="1" promptTitle="Addition / Deduction" prompt="Please Choose the correct One" sqref="J15 J18:J19 J21 J23 J26:J27 J29:J30 J33:J36 J38:J40">
      <formula1>0</formula1>
      <formula2>0</formula2>
    </dataValidation>
    <dataValidation type="list" showErrorMessage="1" sqref="I15 I18:I19 I21 I23 I26:I27 I29:I30 I33:I36 I38: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6:O27 N29:O30 N33:O36 N38: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6:R27 R29:R30 R33:R36 R38: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6:Q27 Q29:Q30 Q33:Q36 Q38: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6:M27 M29:M30 M33:M36 M38:M40">
      <formula1>0</formula1>
      <formula2>999999999999999</formula2>
    </dataValidation>
    <dataValidation type="list" allowBlank="1" showInputMessage="1" showErrorMessage="1" sqref="L36 L37 L38 L13 L14 L15 L16 L17 L18 L19 L20 L21 L22 L23 L24 L25 L26 L27 L28 L29 L30 L31 L32 L33 L34 L35 L40 L3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0">
      <formula1>0</formula1>
      <formula2>0</formula2>
    </dataValidation>
    <dataValidation type="decimal" allowBlank="1" showErrorMessage="1" errorTitle="Invalid Entry" error="Only Numeric Values are allowed. " sqref="A13:A40">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rowBreaks count="1" manualBreakCount="1">
    <brk id="2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2021-10-20T05:58:40Z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