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'BoQ1'!$A$11:$BC$132</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<sst xmlns="http://schemas.openxmlformats.org/spreadsheetml/2006/main" count="868" uniqueCount="292">
  <si>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</si>
  <si>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</si>
  <si>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</si>
  <si>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</si>
  <si>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</si>
  <si>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</si>
  <si>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</si>
  <si>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</si>
  <si>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</si>
  <si>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</si>
  <si>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</si>
  <si>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</si>
  <si>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</si>
  <si>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</si>
  <si>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</si>
  <si>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</si>
  <si>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</si>
  <si>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</si>
  <si>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</si>
  <si>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</si>
  <si>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</si>
  <si>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</si>
  <si>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</si>
  <si>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</si>
  <si>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</si>
  <si>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</si>
  <si>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</si>
  <si>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</si>
  <si>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</si>
  <si>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</si>
  <si>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</si>
  <si>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</si>
  <si>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</si>
  <si>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</si>
  <si>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</si>
  <si>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</si>
  <si>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</si>
  <si>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</si>
  <si>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</si>
  <si>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</si>
  <si>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</si>
  <si>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</si>
  <si>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</si>
  <si>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</si>
  <si>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</si>
  <si>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</si>
  <si>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</si>
  <si>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</si>
  <si>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</si>
  <si>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</si>
  <si>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</si>
  <si>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</si>
  <si>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</si>
  <si>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</si>
  <si>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</si>
  <si>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</si>
  <si>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</si>
  <si>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</si>
  <si>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</si>
  <si>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</si>
  <si>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</si>
  <si>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</si>
  <si>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</si>
  <si>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</si>
  <si>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</si>
  <si>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</si>
  <si>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</si>
  <si>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</si>
  <si>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</si>
  <si>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</si>
  <si>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</si>
  <si>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</si>
  <si>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</si>
  <si>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</si>
  <si>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</si>
  <si>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</si>
  <si>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Half brick masonry with common burnt clay F.P.S. (non modular) bricks of class designation 7.5 in superstructure above plinth level up to floor V level.</t>
  </si>
  <si>
    <t>Cement mortar 1:4 (1 cement :4 coarse sand)</t>
  </si>
  <si>
    <t>WOOD AND PVC WORK</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</si>
  <si>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</si>
  <si>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</si>
  <si>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</si>
  <si>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</si>
  <si>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</si>
  <si>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</si>
  <si>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</si>
  <si>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</si>
  <si>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</si>
  <si>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</si>
  <si>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DISMANTLING AND DEMOLISHING</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</si>
  <si>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</si>
  <si>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</si>
  <si>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</si>
  <si>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</si>
  <si>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</si>
  <si>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</si>
  <si>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WATER SUPPLY</t>
  </si>
  <si>
    <t>Providing and fixing G.I. pipes complete with G.I. fittings and clamps, i/c cutting and making good the walls etc. Internal work - Exposed on wall</t>
  </si>
  <si>
    <t>15 mm dia nominal bore</t>
  </si>
  <si>
    <t>20 mm dia nominal bore</t>
  </si>
  <si>
    <t>40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</si>
  <si>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</si>
  <si>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</si>
  <si>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</si>
  <si>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</si>
  <si>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15 mm nominal bore</t>
  </si>
  <si>
    <t>Providing and fixing C.P. brass long body bib cock of approved quality conforming to IS standards and weighing not less than 690 gms.</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</si>
  <si>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</si>
  <si>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</si>
  <si>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</si>
  <si>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</si>
  <si>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</si>
  <si>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</si>
  <si>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</si>
  <si>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</si>
  <si>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</si>
  <si>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</si>
  <si>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</si>
  <si>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</si>
  <si>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</si>
  <si>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</si>
  <si>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</si>
  <si>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</si>
  <si>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</si>
  <si>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</si>
  <si>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</si>
  <si>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</si>
  <si>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</si>
  <si>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</si>
  <si>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</si>
  <si>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</si>
  <si>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</si>
  <si>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</si>
  <si>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</si>
  <si>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</si>
  <si>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</si>
  <si>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</si>
  <si>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</si>
  <si>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</si>
  <si>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</si>
  <si>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</si>
  <si>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</si>
  <si>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</si>
  <si>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</si>
  <si>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</si>
  <si>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</si>
  <si>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</si>
  <si>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</si>
  <si>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</si>
  <si>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</si>
  <si>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</si>
  <si>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</si>
  <si>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</si>
  <si>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</si>
  <si>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</si>
  <si>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</si>
  <si>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</si>
  <si>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</si>
  <si>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</si>
  <si>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</si>
  <si>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</si>
  <si>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</si>
  <si>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</si>
  <si>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</si>
  <si>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</si>
  <si>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</si>
  <si>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</si>
  <si>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</si>
  <si>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</si>
  <si>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</si>
  <si>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</si>
  <si>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</si>
  <si>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</si>
  <si>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</si>
  <si>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</si>
  <si>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</si>
  <si>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</si>
  <si>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</si>
  <si>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</si>
  <si>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</si>
  <si>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</si>
  <si>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CONCRETE WORK</t>
  </si>
  <si>
    <t>Brick work with common burnt clay F.P.S. (non modular) bricks of class designation 7.5 in superstructure above plinth level up to floor V level in all shapes and sizes in :</t>
  </si>
  <si>
    <t>Cement mortar 1:6 (1 cement : 6 coarse sand)</t>
  </si>
  <si>
    <t>STEEL WORK</t>
  </si>
  <si>
    <t>FLOORING</t>
  </si>
  <si>
    <t>15 mm cement plaster on rough side of single or half brick wall of mix:</t>
  </si>
  <si>
    <t>1:6 (1 cement: 6 coarse sand)</t>
  </si>
  <si>
    <t>Dismantling old plaster or skirting raking out joints and cleaning the surface for plaster including disposal of rubbish to the dumping ground within 50 metres lead.</t>
  </si>
  <si>
    <t>Providing and fixing CP Brass 32mm size Bottle Trap of approved quality &amp; make and as per the direction of Engineer-in-charge.</t>
  </si>
  <si>
    <t>Providing and fixing G.I. Pipes complete with G.I. fittings and clamps, i/c making good the walls etc. concealed pipe, including painting with anti corrosive bitumastic paint, cutting chases and making good the wall :</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</si>
  <si>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</si>
  <si>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</si>
  <si>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</si>
  <si>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</si>
  <si>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</si>
  <si>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</si>
  <si>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</si>
  <si>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</si>
  <si>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</si>
  <si>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</si>
  <si>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</si>
  <si>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</si>
  <si>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</si>
  <si>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</si>
  <si>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</si>
  <si>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</si>
  <si>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</si>
  <si>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Brick work with common burnt clay F.P.S. (non modular) bricks of class designation 7.5 in foundation and plinth in:</t>
  </si>
  <si>
    <t>Brick edging 7cm wide 11.4 cm deep to plinth protection with common burnt clay F.P.S. (non modular) bricks of class designation 7.5 including grouting with cement mortar 1:4 (1 cement : 4 fine sand).</t>
  </si>
  <si>
    <t>Providing and fixing 50 mm bright finished brass cup board or wardrobe knob of approved quality with necessary screws.</t>
  </si>
  <si>
    <t>Providing and fixing sliding arrangement in racks/ cupboards/cabinets shutter by with stainless steel rollers to run inside C or E aluminium channel section (The payment of C or E channel shall be made separately)</t>
  </si>
  <si>
    <t>Providing and fixing fly proof stainless steel grade 304 wire gauge, to windows and clerestory windows using wire gauge with average width of aperture 1.4 mm in both directions with wire of dia. 0.50 mm all complete.</t>
  </si>
  <si>
    <t>With 12 mm mild steel U beading</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</si>
  <si>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</si>
  <si>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</si>
  <si>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In gratings, frames, guard bar, ladder, railings, brackets, gates and similar works</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</si>
  <si>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</si>
  <si>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</si>
  <si>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</si>
  <si>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</si>
  <si>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</si>
  <si>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</si>
  <si>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</si>
  <si>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</si>
  <si>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12 mm cement plaster of mix :</t>
  </si>
  <si>
    <t>Finishing walls with Premium Acrylic Smooth exterior paint with Silicone additives of required shade:</t>
  </si>
  <si>
    <t>New work (Two or more coats applied @ 1.43 ltr/10 sqm over and including priming coat of exterior primer applied @ 2.20 kg/10 sqm)</t>
  </si>
  <si>
    <t>Finishing walls with Premium Acrylic Smooth exterior paint with Silicone additives of required shade</t>
  </si>
  <si>
    <t>Old work (Two or more coats applied @ 1.43 ltr/ 10 sqm) over existing cement paint surface</t>
  </si>
  <si>
    <t>Dismantling tile work in floors and roofs laid in cement mortar including stacking material within 50 metres lead.</t>
  </si>
  <si>
    <t>For thickness of tiles 10 mm to 25 mm</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</si>
  <si>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</si>
  <si>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Providing and fixing PTMT Waste Coupling for wash basin and sink, of approved quality and colour.</t>
  </si>
  <si>
    <t>Waste coupling 38 mm dia of 83 mm length and 77mm breadth, weighing not less than 60 gms</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</si>
  <si>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</si>
  <si>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</si>
  <si>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C.P. brass angle valve for basin mixer and geyser points of approved quality conforming to IS:8931</t>
  </si>
  <si>
    <t>15mm nominal bore</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</si>
  <si>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</si>
  <si>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</si>
  <si>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</si>
  <si>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150 mm diameter</t>
  </si>
  <si>
    <t>Providing and laying cement concrete 1:5:10 (1 cement : 5 coarse sand : 10 graded stone aggregate 40 mm nominal size) up to haunches of S.W. pipes including bed concrete as per standard design :</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</si>
  <si>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</si>
  <si>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</si>
  <si>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150 x 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</si>
  <si>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</si>
  <si>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</si>
  <si>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</si>
  <si>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</si>
  <si>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</si>
  <si>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</si>
  <si>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Polyester powder coated aluminium (minimum thickness of polyester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</si>
  <si>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</si>
  <si>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 xml:space="preserve">per 50kg cement </t>
  </si>
  <si>
    <t>Contract No:   30/Civil/D2/2021-22/03</t>
  </si>
  <si>
    <t>Name of Work:  Installation of sink near water cooler, making shed encloser, providing one sink with all connection at out side and providing 10 nos wiremesh shutter in block A pre-Engineered building near Flight lab.</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</si>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</sst>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32"/>
  <sheetViews>
    <sheetView showGridLines="0" zoomScale="85" zoomScaleNormal="85" zoomScalePageLayoutView="0" workbookViewId="0" topLeftCell="A1">
      <selection activeCell="B129" sqref="B129"/>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9" t="str">
        <f>B2&amp;" BoQ"</f>
        <v>Percentage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0" t="s">
        <v>75</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8.25" customHeight="1">
      <c r="A5" s="80" t="s">
        <v>257</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75" customHeight="1">
      <c r="A6" s="80" t="s">
        <v>256</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8.5" customHeight="1">
      <c r="A8" s="11" t="s">
        <v>50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193</v>
      </c>
      <c r="C13" s="39" t="s">
        <v>55</v>
      </c>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22">
        <v>1</v>
      </c>
      <c r="IB13" s="22" t="s">
        <v>193</v>
      </c>
      <c r="IC13" s="22" t="s">
        <v>55</v>
      </c>
      <c r="IE13" s="23"/>
      <c r="IF13" s="23" t="s">
        <v>34</v>
      </c>
      <c r="IG13" s="23" t="s">
        <v>35</v>
      </c>
      <c r="IH13" s="23">
        <v>10</v>
      </c>
      <c r="II13" s="23" t="s">
        <v>36</v>
      </c>
    </row>
    <row r="14" spans="1:243" s="22" customFormat="1" ht="156.75">
      <c r="A14" s="66">
        <v>1.01</v>
      </c>
      <c r="B14" s="71" t="s">
        <v>194</v>
      </c>
      <c r="C14" s="39" t="s">
        <v>56</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22">
        <v>1.01</v>
      </c>
      <c r="IB14" s="22" t="s">
        <v>194</v>
      </c>
      <c r="IC14" s="22" t="s">
        <v>56</v>
      </c>
      <c r="IE14" s="23"/>
      <c r="IF14" s="23" t="s">
        <v>40</v>
      </c>
      <c r="IG14" s="23" t="s">
        <v>35</v>
      </c>
      <c r="IH14" s="23">
        <v>123.223</v>
      </c>
      <c r="II14" s="23" t="s">
        <v>37</v>
      </c>
    </row>
    <row r="15" spans="1:243" s="22" customFormat="1" ht="28.5">
      <c r="A15" s="66">
        <v>1.02</v>
      </c>
      <c r="B15" s="67" t="s">
        <v>195</v>
      </c>
      <c r="C15" s="39" t="s">
        <v>57</v>
      </c>
      <c r="D15" s="68">
        <v>2.7</v>
      </c>
      <c r="E15" s="69" t="s">
        <v>64</v>
      </c>
      <c r="F15" s="70">
        <v>221.21</v>
      </c>
      <c r="G15" s="40"/>
      <c r="H15" s="24"/>
      <c r="I15" s="47" t="s">
        <v>38</v>
      </c>
      <c r="J15" s="48">
        <f aca="true" t="shared" si="0" ref="J15: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5:BA45">ROUND(total_amount_ba($B$2,$D$2,D15,F15,J15,K15,M15),0)</f>
        <v>597</v>
      </c>
      <c r="BB15" s="60">
        <f aca="true" t="shared" si="2" ref="BB15:BB45">BA15+SUM(N15:AZ15)</f>
        <v>597</v>
      </c>
      <c r="BC15" s="56" t="str">
        <f aca="true" t="shared" si="3" ref="BC15:BC45">SpellNumber(L15,BB15)</f>
        <v>INR  Five Hundred &amp; Ninety Seven  Only</v>
      </c>
      <c r="IA15" s="22">
        <v>1.02</v>
      </c>
      <c r="IB15" s="22" t="s">
        <v>195</v>
      </c>
      <c r="IC15" s="22" t="s">
        <v>57</v>
      </c>
      <c r="ID15" s="22">
        <v>2.7</v>
      </c>
      <c r="IE15" s="23" t="s">
        <v>64</v>
      </c>
      <c r="IF15" s="23" t="s">
        <v>41</v>
      </c>
      <c r="IG15" s="23" t="s">
        <v>42</v>
      </c>
      <c r="IH15" s="23">
        <v>213</v>
      </c>
      <c r="II15" s="23" t="s">
        <v>37</v>
      </c>
    </row>
    <row r="16" spans="1:243" s="22" customFormat="1" ht="171">
      <c r="A16" s="66">
        <v>1.03</v>
      </c>
      <c r="B16" s="67" t="s">
        <v>196</v>
      </c>
      <c r="C16" s="39" t="s">
        <v>107</v>
      </c>
      <c r="D16" s="74"/>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6"/>
      <c r="IA16" s="22">
        <v>1.03</v>
      </c>
      <c r="IB16" s="22" t="s">
        <v>196</v>
      </c>
      <c r="IC16" s="22" t="s">
        <v>107</v>
      </c>
      <c r="IE16" s="23"/>
      <c r="IF16" s="23"/>
      <c r="IG16" s="23"/>
      <c r="IH16" s="23"/>
      <c r="II16" s="23"/>
    </row>
    <row r="17" spans="1:243" s="22" customFormat="1" ht="15.75">
      <c r="A17" s="66">
        <v>1.04</v>
      </c>
      <c r="B17" s="67" t="s">
        <v>197</v>
      </c>
      <c r="C17" s="39" t="s">
        <v>58</v>
      </c>
      <c r="D17" s="74"/>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A17" s="22">
        <v>1.04</v>
      </c>
      <c r="IB17" s="22" t="s">
        <v>197</v>
      </c>
      <c r="IC17" s="22" t="s">
        <v>58</v>
      </c>
      <c r="IE17" s="23"/>
      <c r="IF17" s="23"/>
      <c r="IG17" s="23"/>
      <c r="IH17" s="23"/>
      <c r="II17" s="23"/>
    </row>
    <row r="18" spans="1:243" s="22" customFormat="1" ht="28.5">
      <c r="A18" s="66">
        <v>1.05</v>
      </c>
      <c r="B18" s="67" t="s">
        <v>198</v>
      </c>
      <c r="C18" s="39" t="s">
        <v>108</v>
      </c>
      <c r="D18" s="68">
        <v>10</v>
      </c>
      <c r="E18" s="69" t="s">
        <v>74</v>
      </c>
      <c r="F18" s="70">
        <v>319.33</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3193</v>
      </c>
      <c r="BB18" s="60">
        <f t="shared" si="2"/>
        <v>3193</v>
      </c>
      <c r="BC18" s="56" t="str">
        <f t="shared" si="3"/>
        <v>INR  Three Thousand One Hundred &amp; Ninety Three  Only</v>
      </c>
      <c r="IA18" s="22">
        <v>1.05</v>
      </c>
      <c r="IB18" s="22" t="s">
        <v>198</v>
      </c>
      <c r="IC18" s="22" t="s">
        <v>108</v>
      </c>
      <c r="ID18" s="22">
        <v>10</v>
      </c>
      <c r="IE18" s="23" t="s">
        <v>74</v>
      </c>
      <c r="IF18" s="23"/>
      <c r="IG18" s="23"/>
      <c r="IH18" s="23"/>
      <c r="II18" s="23"/>
    </row>
    <row r="19" spans="1:243" s="22" customFormat="1" ht="90" customHeight="1">
      <c r="A19" s="66">
        <v>1.06</v>
      </c>
      <c r="B19" s="67" t="s">
        <v>199</v>
      </c>
      <c r="C19" s="39" t="s">
        <v>109</v>
      </c>
      <c r="D19" s="68">
        <v>2.7</v>
      </c>
      <c r="E19" s="69" t="s">
        <v>64</v>
      </c>
      <c r="F19" s="70">
        <v>192.59</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9"/>
      <c r="BA19" s="42">
        <f t="shared" si="1"/>
        <v>520</v>
      </c>
      <c r="BB19" s="60">
        <f t="shared" si="2"/>
        <v>520</v>
      </c>
      <c r="BC19" s="56" t="str">
        <f t="shared" si="3"/>
        <v>INR  Five Hundred &amp; Twenty  Only</v>
      </c>
      <c r="IA19" s="22">
        <v>1.06</v>
      </c>
      <c r="IB19" s="22" t="s">
        <v>199</v>
      </c>
      <c r="IC19" s="22" t="s">
        <v>109</v>
      </c>
      <c r="ID19" s="22">
        <v>2.7</v>
      </c>
      <c r="IE19" s="23" t="s">
        <v>64</v>
      </c>
      <c r="IF19" s="23"/>
      <c r="IG19" s="23"/>
      <c r="IH19" s="23"/>
      <c r="II19" s="23"/>
    </row>
    <row r="20" spans="1:243" s="22" customFormat="1" ht="20.25" customHeight="1">
      <c r="A20" s="66">
        <v>2</v>
      </c>
      <c r="B20" s="67" t="s">
        <v>181</v>
      </c>
      <c r="C20" s="39" t="s">
        <v>59</v>
      </c>
      <c r="D20" s="74"/>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6"/>
      <c r="IA20" s="22">
        <v>2</v>
      </c>
      <c r="IB20" s="22" t="s">
        <v>181</v>
      </c>
      <c r="IC20" s="22" t="s">
        <v>59</v>
      </c>
      <c r="IE20" s="23"/>
      <c r="IF20" s="23" t="s">
        <v>34</v>
      </c>
      <c r="IG20" s="23" t="s">
        <v>43</v>
      </c>
      <c r="IH20" s="23">
        <v>10</v>
      </c>
      <c r="II20" s="23" t="s">
        <v>37</v>
      </c>
    </row>
    <row r="21" spans="1:243" s="22" customFormat="1" ht="213.75">
      <c r="A21" s="66">
        <v>2.01</v>
      </c>
      <c r="B21" s="67" t="s">
        <v>200</v>
      </c>
      <c r="C21" s="39" t="s">
        <v>110</v>
      </c>
      <c r="D21" s="74"/>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6"/>
      <c r="IA21" s="22">
        <v>2.01</v>
      </c>
      <c r="IB21" s="22" t="s">
        <v>200</v>
      </c>
      <c r="IC21" s="22" t="s">
        <v>110</v>
      </c>
      <c r="IE21" s="23"/>
      <c r="IF21" s="23"/>
      <c r="IG21" s="23"/>
      <c r="IH21" s="23"/>
      <c r="II21" s="23"/>
    </row>
    <row r="22" spans="1:243" s="22" customFormat="1" ht="71.25">
      <c r="A22" s="66">
        <v>2.02</v>
      </c>
      <c r="B22" s="67" t="s">
        <v>201</v>
      </c>
      <c r="C22" s="39" t="s">
        <v>60</v>
      </c>
      <c r="D22" s="68">
        <v>0.23</v>
      </c>
      <c r="E22" s="69" t="s">
        <v>64</v>
      </c>
      <c r="F22" s="70">
        <v>7870.62</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9"/>
      <c r="BA22" s="42">
        <f t="shared" si="1"/>
        <v>1810</v>
      </c>
      <c r="BB22" s="60">
        <f t="shared" si="2"/>
        <v>1810</v>
      </c>
      <c r="BC22" s="56" t="str">
        <f t="shared" si="3"/>
        <v>INR  One Thousand Eight Hundred &amp; Ten  Only</v>
      </c>
      <c r="IA22" s="22">
        <v>2.02</v>
      </c>
      <c r="IB22" s="22" t="s">
        <v>201</v>
      </c>
      <c r="IC22" s="22" t="s">
        <v>60</v>
      </c>
      <c r="ID22" s="22">
        <v>0.23</v>
      </c>
      <c r="IE22" s="23" t="s">
        <v>64</v>
      </c>
      <c r="IF22" s="23" t="s">
        <v>40</v>
      </c>
      <c r="IG22" s="23" t="s">
        <v>35</v>
      </c>
      <c r="IH22" s="23">
        <v>123.223</v>
      </c>
      <c r="II22" s="23" t="s">
        <v>37</v>
      </c>
    </row>
    <row r="23" spans="1:243" s="22" customFormat="1" ht="128.25">
      <c r="A23" s="66">
        <v>2.03</v>
      </c>
      <c r="B23" s="67" t="s">
        <v>202</v>
      </c>
      <c r="C23" s="39" t="s">
        <v>111</v>
      </c>
      <c r="D23" s="68">
        <v>2.07</v>
      </c>
      <c r="E23" s="69" t="s">
        <v>52</v>
      </c>
      <c r="F23" s="70">
        <v>305.04</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 t="shared" si="1"/>
        <v>631</v>
      </c>
      <c r="BB23" s="60">
        <f t="shared" si="2"/>
        <v>631</v>
      </c>
      <c r="BC23" s="56" t="str">
        <f t="shared" si="3"/>
        <v>INR  Six Hundred &amp; Thirty One  Only</v>
      </c>
      <c r="IA23" s="22">
        <v>2.03</v>
      </c>
      <c r="IB23" s="22" t="s">
        <v>202</v>
      </c>
      <c r="IC23" s="22" t="s">
        <v>111</v>
      </c>
      <c r="ID23" s="22">
        <v>2.07</v>
      </c>
      <c r="IE23" s="23" t="s">
        <v>52</v>
      </c>
      <c r="IF23" s="23" t="s">
        <v>44</v>
      </c>
      <c r="IG23" s="23" t="s">
        <v>45</v>
      </c>
      <c r="IH23" s="23">
        <v>10</v>
      </c>
      <c r="II23" s="23" t="s">
        <v>37</v>
      </c>
    </row>
    <row r="24" spans="1:243" s="22" customFormat="1" ht="57">
      <c r="A24" s="66">
        <v>2.04</v>
      </c>
      <c r="B24" s="67" t="s">
        <v>203</v>
      </c>
      <c r="C24" s="39" t="s">
        <v>112</v>
      </c>
      <c r="D24" s="68">
        <v>1</v>
      </c>
      <c r="E24" s="69" t="s">
        <v>255</v>
      </c>
      <c r="F24" s="70">
        <v>49.58</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 t="shared" si="1"/>
        <v>50</v>
      </c>
      <c r="BB24" s="60">
        <f t="shared" si="2"/>
        <v>50</v>
      </c>
      <c r="BC24" s="56" t="str">
        <f t="shared" si="3"/>
        <v>INR  Fifty Only</v>
      </c>
      <c r="IA24" s="22">
        <v>2.04</v>
      </c>
      <c r="IB24" s="22" t="s">
        <v>203</v>
      </c>
      <c r="IC24" s="22" t="s">
        <v>112</v>
      </c>
      <c r="ID24" s="22">
        <v>1</v>
      </c>
      <c r="IE24" s="23" t="s">
        <v>255</v>
      </c>
      <c r="IF24" s="23"/>
      <c r="IG24" s="23"/>
      <c r="IH24" s="23"/>
      <c r="II24" s="23"/>
    </row>
    <row r="25" spans="1:243" s="22" customFormat="1" ht="114">
      <c r="A25" s="66">
        <v>2.05</v>
      </c>
      <c r="B25" s="67" t="s">
        <v>204</v>
      </c>
      <c r="C25" s="39" t="s">
        <v>113</v>
      </c>
      <c r="D25" s="68">
        <v>2.07</v>
      </c>
      <c r="E25" s="69" t="s">
        <v>52</v>
      </c>
      <c r="F25" s="70">
        <v>96.44</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 t="shared" si="1"/>
        <v>200</v>
      </c>
      <c r="BB25" s="60">
        <f t="shared" si="2"/>
        <v>200</v>
      </c>
      <c r="BC25" s="56" t="str">
        <f t="shared" si="3"/>
        <v>INR  Two Hundred    Only</v>
      </c>
      <c r="IA25" s="22">
        <v>2.05</v>
      </c>
      <c r="IB25" s="22" t="s">
        <v>204</v>
      </c>
      <c r="IC25" s="22" t="s">
        <v>113</v>
      </c>
      <c r="ID25" s="22">
        <v>2.07</v>
      </c>
      <c r="IE25" s="23" t="s">
        <v>52</v>
      </c>
      <c r="IF25" s="23" t="s">
        <v>41</v>
      </c>
      <c r="IG25" s="23" t="s">
        <v>42</v>
      </c>
      <c r="IH25" s="23">
        <v>213</v>
      </c>
      <c r="II25" s="23" t="s">
        <v>37</v>
      </c>
    </row>
    <row r="26" spans="1:243" s="22" customFormat="1" ht="242.25">
      <c r="A26" s="66">
        <v>2.06</v>
      </c>
      <c r="B26" s="67" t="s">
        <v>205</v>
      </c>
      <c r="C26" s="39" t="s">
        <v>114</v>
      </c>
      <c r="D26" s="68">
        <v>19</v>
      </c>
      <c r="E26" s="69" t="s">
        <v>52</v>
      </c>
      <c r="F26" s="70">
        <v>538.4</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9"/>
      <c r="BA26" s="42">
        <f t="shared" si="1"/>
        <v>10230</v>
      </c>
      <c r="BB26" s="60">
        <f t="shared" si="2"/>
        <v>10230</v>
      </c>
      <c r="BC26" s="56" t="str">
        <f t="shared" si="3"/>
        <v>INR  Ten Thousand Two Hundred &amp; Thirty  Only</v>
      </c>
      <c r="IA26" s="22">
        <v>2.06</v>
      </c>
      <c r="IB26" s="22" t="s">
        <v>205</v>
      </c>
      <c r="IC26" s="22" t="s">
        <v>114</v>
      </c>
      <c r="ID26" s="22">
        <v>19</v>
      </c>
      <c r="IE26" s="23" t="s">
        <v>52</v>
      </c>
      <c r="IF26" s="23"/>
      <c r="IG26" s="23"/>
      <c r="IH26" s="23"/>
      <c r="II26" s="23"/>
    </row>
    <row r="27" spans="1:243" s="22" customFormat="1" ht="15.75">
      <c r="A27" s="66">
        <v>3</v>
      </c>
      <c r="B27" s="67" t="s">
        <v>68</v>
      </c>
      <c r="C27" s="39" t="s">
        <v>115</v>
      </c>
      <c r="D27" s="74"/>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6"/>
      <c r="IA27" s="22">
        <v>3</v>
      </c>
      <c r="IB27" s="22" t="s">
        <v>68</v>
      </c>
      <c r="IC27" s="22" t="s">
        <v>115</v>
      </c>
      <c r="IE27" s="23"/>
      <c r="IF27" s="23"/>
      <c r="IG27" s="23"/>
      <c r="IH27" s="23"/>
      <c r="II27" s="23"/>
    </row>
    <row r="28" spans="1:243" s="22" customFormat="1" ht="128.25">
      <c r="A28" s="66">
        <v>3.01</v>
      </c>
      <c r="B28" s="67" t="s">
        <v>206</v>
      </c>
      <c r="C28" s="39" t="s">
        <v>116</v>
      </c>
      <c r="D28" s="74"/>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6"/>
      <c r="IA28" s="22">
        <v>3.01</v>
      </c>
      <c r="IB28" s="22" t="s">
        <v>206</v>
      </c>
      <c r="IC28" s="22" t="s">
        <v>116</v>
      </c>
      <c r="IE28" s="23"/>
      <c r="IF28" s="23"/>
      <c r="IG28" s="23"/>
      <c r="IH28" s="23"/>
      <c r="II28" s="23"/>
    </row>
    <row r="29" spans="1:243" s="22" customFormat="1" ht="71.25">
      <c r="A29" s="66">
        <v>3.02</v>
      </c>
      <c r="B29" s="67" t="s">
        <v>207</v>
      </c>
      <c r="C29" s="39" t="s">
        <v>117</v>
      </c>
      <c r="D29" s="68">
        <v>0.13</v>
      </c>
      <c r="E29" s="69" t="s">
        <v>64</v>
      </c>
      <c r="F29" s="70">
        <v>8159.57</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 t="shared" si="1"/>
        <v>1061</v>
      </c>
      <c r="BB29" s="60">
        <f t="shared" si="2"/>
        <v>1061</v>
      </c>
      <c r="BC29" s="56" t="str">
        <f t="shared" si="3"/>
        <v>INR  One Thousand  &amp;Sixty One  Only</v>
      </c>
      <c r="IA29" s="22">
        <v>3.02</v>
      </c>
      <c r="IB29" s="22" t="s">
        <v>207</v>
      </c>
      <c r="IC29" s="22" t="s">
        <v>117</v>
      </c>
      <c r="ID29" s="22">
        <v>0.13</v>
      </c>
      <c r="IE29" s="23" t="s">
        <v>64</v>
      </c>
      <c r="IF29" s="23"/>
      <c r="IG29" s="23"/>
      <c r="IH29" s="23"/>
      <c r="II29" s="23"/>
    </row>
    <row r="30" spans="1:243" s="22" customFormat="1" ht="42.75">
      <c r="A30" s="66">
        <v>3.03</v>
      </c>
      <c r="B30" s="67" t="s">
        <v>69</v>
      </c>
      <c r="C30" s="39" t="s">
        <v>61</v>
      </c>
      <c r="D30" s="74"/>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6"/>
      <c r="IA30" s="22">
        <v>3.03</v>
      </c>
      <c r="IB30" s="22" t="s">
        <v>69</v>
      </c>
      <c r="IC30" s="22" t="s">
        <v>61</v>
      </c>
      <c r="IE30" s="23"/>
      <c r="IF30" s="23"/>
      <c r="IG30" s="23"/>
      <c r="IH30" s="23"/>
      <c r="II30" s="23"/>
    </row>
    <row r="31" spans="1:243" s="22" customFormat="1" ht="28.5">
      <c r="A31" s="66">
        <v>3.04</v>
      </c>
      <c r="B31" s="67" t="s">
        <v>82</v>
      </c>
      <c r="C31" s="39" t="s">
        <v>118</v>
      </c>
      <c r="D31" s="68">
        <v>1.86</v>
      </c>
      <c r="E31" s="69" t="s">
        <v>52</v>
      </c>
      <c r="F31" s="70">
        <v>607.67</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 t="shared" si="1"/>
        <v>1130</v>
      </c>
      <c r="BB31" s="60">
        <f t="shared" si="2"/>
        <v>1130</v>
      </c>
      <c r="BC31" s="56" t="str">
        <f t="shared" si="3"/>
        <v>INR  One Thousand One Hundred &amp; Thirty  Only</v>
      </c>
      <c r="IA31" s="22">
        <v>3.04</v>
      </c>
      <c r="IB31" s="22" t="s">
        <v>82</v>
      </c>
      <c r="IC31" s="22" t="s">
        <v>118</v>
      </c>
      <c r="ID31" s="22">
        <v>1.86</v>
      </c>
      <c r="IE31" s="23" t="s">
        <v>52</v>
      </c>
      <c r="IF31" s="23"/>
      <c r="IG31" s="23"/>
      <c r="IH31" s="23"/>
      <c r="II31" s="23"/>
    </row>
    <row r="32" spans="1:243" s="22" customFormat="1" ht="71.25">
      <c r="A32" s="66">
        <v>3.05</v>
      </c>
      <c r="B32" s="67" t="s">
        <v>70</v>
      </c>
      <c r="C32" s="39" t="s">
        <v>119</v>
      </c>
      <c r="D32" s="74"/>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6"/>
      <c r="IA32" s="22">
        <v>3.05</v>
      </c>
      <c r="IB32" s="22" t="s">
        <v>70</v>
      </c>
      <c r="IC32" s="22" t="s">
        <v>119</v>
      </c>
      <c r="IE32" s="23"/>
      <c r="IF32" s="23"/>
      <c r="IG32" s="23"/>
      <c r="IH32" s="23"/>
      <c r="II32" s="23"/>
    </row>
    <row r="33" spans="1:243" s="22" customFormat="1" ht="24.75" customHeight="1">
      <c r="A33" s="66">
        <v>3.06</v>
      </c>
      <c r="B33" s="67" t="s">
        <v>71</v>
      </c>
      <c r="C33" s="39" t="s">
        <v>120</v>
      </c>
      <c r="D33" s="68">
        <v>16</v>
      </c>
      <c r="E33" s="69" t="s">
        <v>66</v>
      </c>
      <c r="F33" s="70">
        <v>73.21</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 t="shared" si="1"/>
        <v>1171</v>
      </c>
      <c r="BB33" s="60">
        <f t="shared" si="2"/>
        <v>1171</v>
      </c>
      <c r="BC33" s="56" t="str">
        <f t="shared" si="3"/>
        <v>INR  One Thousand One Hundred &amp; Seventy One  Only</v>
      </c>
      <c r="IA33" s="22">
        <v>3.06</v>
      </c>
      <c r="IB33" s="22" t="s">
        <v>71</v>
      </c>
      <c r="IC33" s="22" t="s">
        <v>120</v>
      </c>
      <c r="ID33" s="22">
        <v>16</v>
      </c>
      <c r="IE33" s="23" t="s">
        <v>66</v>
      </c>
      <c r="IF33" s="23"/>
      <c r="IG33" s="23"/>
      <c r="IH33" s="23"/>
      <c r="II33" s="23"/>
    </row>
    <row r="34" spans="1:243" s="22" customFormat="1" ht="42.75" customHeight="1">
      <c r="A34" s="66">
        <v>4</v>
      </c>
      <c r="B34" s="67" t="s">
        <v>72</v>
      </c>
      <c r="C34" s="39" t="s">
        <v>121</v>
      </c>
      <c r="D34" s="74"/>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6"/>
      <c r="IA34" s="22">
        <v>4</v>
      </c>
      <c r="IB34" s="22" t="s">
        <v>72</v>
      </c>
      <c r="IC34" s="22" t="s">
        <v>121</v>
      </c>
      <c r="IE34" s="23"/>
      <c r="IF34" s="23"/>
      <c r="IG34" s="23"/>
      <c r="IH34" s="23"/>
      <c r="II34" s="23"/>
    </row>
    <row r="35" spans="1:243" s="22" customFormat="1" ht="19.5" customHeight="1">
      <c r="A35" s="66">
        <v>4.01</v>
      </c>
      <c r="B35" s="67" t="s">
        <v>208</v>
      </c>
      <c r="C35" s="39" t="s">
        <v>122</v>
      </c>
      <c r="D35" s="74"/>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6"/>
      <c r="IA35" s="22">
        <v>4.01</v>
      </c>
      <c r="IB35" s="22" t="s">
        <v>208</v>
      </c>
      <c r="IC35" s="22" t="s">
        <v>122</v>
      </c>
      <c r="IE35" s="23"/>
      <c r="IF35" s="23"/>
      <c r="IG35" s="23"/>
      <c r="IH35" s="23"/>
      <c r="II35" s="23"/>
    </row>
    <row r="36" spans="1:243" s="22" customFormat="1" ht="30.75" customHeight="1">
      <c r="A36" s="66">
        <v>4.02</v>
      </c>
      <c r="B36" s="67" t="s">
        <v>183</v>
      </c>
      <c r="C36" s="39" t="s">
        <v>123</v>
      </c>
      <c r="D36" s="68">
        <v>1.82</v>
      </c>
      <c r="E36" s="69" t="s">
        <v>64</v>
      </c>
      <c r="F36" s="70">
        <v>5398.9</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 t="shared" si="1"/>
        <v>9826</v>
      </c>
      <c r="BB36" s="60">
        <f t="shared" si="2"/>
        <v>9826</v>
      </c>
      <c r="BC36" s="56" t="str">
        <f t="shared" si="3"/>
        <v>INR  Nine Thousand Eight Hundred &amp; Twenty Six  Only</v>
      </c>
      <c r="IA36" s="22">
        <v>4.02</v>
      </c>
      <c r="IB36" s="22" t="s">
        <v>183</v>
      </c>
      <c r="IC36" s="22" t="s">
        <v>123</v>
      </c>
      <c r="ID36" s="22">
        <v>1.82</v>
      </c>
      <c r="IE36" s="23" t="s">
        <v>64</v>
      </c>
      <c r="IF36" s="23"/>
      <c r="IG36" s="23"/>
      <c r="IH36" s="23"/>
      <c r="II36" s="23"/>
    </row>
    <row r="37" spans="1:243" s="22" customFormat="1" ht="71.25">
      <c r="A37" s="66">
        <v>4.03</v>
      </c>
      <c r="B37" s="67" t="s">
        <v>182</v>
      </c>
      <c r="C37" s="39" t="s">
        <v>62</v>
      </c>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6"/>
      <c r="IA37" s="22">
        <v>4.03</v>
      </c>
      <c r="IB37" s="22" t="s">
        <v>182</v>
      </c>
      <c r="IC37" s="22" t="s">
        <v>62</v>
      </c>
      <c r="IE37" s="23"/>
      <c r="IF37" s="23"/>
      <c r="IG37" s="23"/>
      <c r="IH37" s="23"/>
      <c r="II37" s="23"/>
    </row>
    <row r="38" spans="1:243" s="22" customFormat="1" ht="28.5">
      <c r="A38" s="70">
        <v>4.04</v>
      </c>
      <c r="B38" s="67" t="s">
        <v>183</v>
      </c>
      <c r="C38" s="39" t="s">
        <v>63</v>
      </c>
      <c r="D38" s="68">
        <v>1.8</v>
      </c>
      <c r="E38" s="69" t="s">
        <v>64</v>
      </c>
      <c r="F38" s="70">
        <v>6655.37</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 t="shared" si="1"/>
        <v>11980</v>
      </c>
      <c r="BB38" s="60">
        <f t="shared" si="2"/>
        <v>11980</v>
      </c>
      <c r="BC38" s="56" t="str">
        <f t="shared" si="3"/>
        <v>INR  Eleven Thousand Nine Hundred &amp; Eighty  Only</v>
      </c>
      <c r="IA38" s="22">
        <v>4.04</v>
      </c>
      <c r="IB38" s="22" t="s">
        <v>183</v>
      </c>
      <c r="IC38" s="22" t="s">
        <v>63</v>
      </c>
      <c r="ID38" s="22">
        <v>1.8</v>
      </c>
      <c r="IE38" s="23" t="s">
        <v>64</v>
      </c>
      <c r="IF38" s="23"/>
      <c r="IG38" s="23"/>
      <c r="IH38" s="23"/>
      <c r="II38" s="23"/>
    </row>
    <row r="39" spans="1:243" s="22" customFormat="1" ht="71.25">
      <c r="A39" s="66">
        <v>4.05</v>
      </c>
      <c r="B39" s="67" t="s">
        <v>76</v>
      </c>
      <c r="C39" s="39" t="s">
        <v>124</v>
      </c>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6"/>
      <c r="IA39" s="22">
        <v>4.05</v>
      </c>
      <c r="IB39" s="22" t="s">
        <v>76</v>
      </c>
      <c r="IC39" s="22" t="s">
        <v>124</v>
      </c>
      <c r="IE39" s="23"/>
      <c r="IF39" s="23"/>
      <c r="IG39" s="23"/>
      <c r="IH39" s="23"/>
      <c r="II39" s="23"/>
    </row>
    <row r="40" spans="1:243" s="22" customFormat="1" ht="28.5">
      <c r="A40" s="66">
        <v>4.06</v>
      </c>
      <c r="B40" s="67" t="s">
        <v>77</v>
      </c>
      <c r="C40" s="39" t="s">
        <v>125</v>
      </c>
      <c r="D40" s="68">
        <v>1.2</v>
      </c>
      <c r="E40" s="69" t="s">
        <v>52</v>
      </c>
      <c r="F40" s="70">
        <v>817.27</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 t="shared" si="1"/>
        <v>981</v>
      </c>
      <c r="BB40" s="60">
        <f t="shared" si="2"/>
        <v>981</v>
      </c>
      <c r="BC40" s="56" t="str">
        <f t="shared" si="3"/>
        <v>INR  Nine Hundred &amp; Eighty One  Only</v>
      </c>
      <c r="IA40" s="22">
        <v>4.06</v>
      </c>
      <c r="IB40" s="22" t="s">
        <v>77</v>
      </c>
      <c r="IC40" s="22" t="s">
        <v>125</v>
      </c>
      <c r="ID40" s="22">
        <v>1.2</v>
      </c>
      <c r="IE40" s="23" t="s">
        <v>52</v>
      </c>
      <c r="IF40" s="23"/>
      <c r="IG40" s="23"/>
      <c r="IH40" s="23"/>
      <c r="II40" s="23"/>
    </row>
    <row r="41" spans="1:243" s="22" customFormat="1" ht="73.5" customHeight="1">
      <c r="A41" s="66">
        <v>4.07</v>
      </c>
      <c r="B41" s="67" t="s">
        <v>209</v>
      </c>
      <c r="C41" s="39" t="s">
        <v>126</v>
      </c>
      <c r="D41" s="68">
        <v>34</v>
      </c>
      <c r="E41" s="69" t="s">
        <v>74</v>
      </c>
      <c r="F41" s="70">
        <v>45.59</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 t="shared" si="1"/>
        <v>1550</v>
      </c>
      <c r="BB41" s="60">
        <f t="shared" si="2"/>
        <v>1550</v>
      </c>
      <c r="BC41" s="56" t="str">
        <f t="shared" si="3"/>
        <v>INR  One Thousand Five Hundred &amp; Fifty  Only</v>
      </c>
      <c r="IA41" s="22">
        <v>4.07</v>
      </c>
      <c r="IB41" s="22" t="s">
        <v>209</v>
      </c>
      <c r="IC41" s="22" t="s">
        <v>126</v>
      </c>
      <c r="ID41" s="22">
        <v>34</v>
      </c>
      <c r="IE41" s="23" t="s">
        <v>74</v>
      </c>
      <c r="IF41" s="23"/>
      <c r="IG41" s="23"/>
      <c r="IH41" s="23"/>
      <c r="II41" s="23"/>
    </row>
    <row r="42" spans="1:243" s="22" customFormat="1" ht="15.75">
      <c r="A42" s="66">
        <v>5</v>
      </c>
      <c r="B42" s="67" t="s">
        <v>83</v>
      </c>
      <c r="C42" s="39" t="s">
        <v>127</v>
      </c>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6"/>
      <c r="IA42" s="22">
        <v>5</v>
      </c>
      <c r="IB42" s="22" t="s">
        <v>83</v>
      </c>
      <c r="IC42" s="22" t="s">
        <v>127</v>
      </c>
      <c r="IE42" s="23"/>
      <c r="IF42" s="23"/>
      <c r="IG42" s="23"/>
      <c r="IH42" s="23"/>
      <c r="II42" s="23"/>
    </row>
    <row r="43" spans="1:243" s="22" customFormat="1" ht="213.75">
      <c r="A43" s="66">
        <v>5.01</v>
      </c>
      <c r="B43" s="67" t="s">
        <v>84</v>
      </c>
      <c r="C43" s="39" t="s">
        <v>128</v>
      </c>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6"/>
      <c r="IA43" s="22">
        <v>5.01</v>
      </c>
      <c r="IB43" s="22" t="s">
        <v>84</v>
      </c>
      <c r="IC43" s="22" t="s">
        <v>128</v>
      </c>
      <c r="IE43" s="23"/>
      <c r="IF43" s="23"/>
      <c r="IG43" s="23"/>
      <c r="IH43" s="23"/>
      <c r="II43" s="23"/>
    </row>
    <row r="44" spans="1:243" s="22" customFormat="1" ht="15.75">
      <c r="A44" s="66">
        <v>5.02</v>
      </c>
      <c r="B44" s="67" t="s">
        <v>85</v>
      </c>
      <c r="C44" s="39" t="s">
        <v>129</v>
      </c>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6"/>
      <c r="IA44" s="22">
        <v>5.02</v>
      </c>
      <c r="IB44" s="22" t="s">
        <v>85</v>
      </c>
      <c r="IC44" s="22" t="s">
        <v>129</v>
      </c>
      <c r="IE44" s="23"/>
      <c r="IF44" s="23"/>
      <c r="IG44" s="23"/>
      <c r="IH44" s="23"/>
      <c r="II44" s="23"/>
    </row>
    <row r="45" spans="1:243" s="22" customFormat="1" ht="28.5">
      <c r="A45" s="70">
        <v>5.03</v>
      </c>
      <c r="B45" s="67" t="s">
        <v>86</v>
      </c>
      <c r="C45" s="39" t="s">
        <v>130</v>
      </c>
      <c r="D45" s="68">
        <v>1.57</v>
      </c>
      <c r="E45" s="69" t="s">
        <v>52</v>
      </c>
      <c r="F45" s="70">
        <v>3513.94</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 t="shared" si="1"/>
        <v>5517</v>
      </c>
      <c r="BB45" s="60">
        <f t="shared" si="2"/>
        <v>5517</v>
      </c>
      <c r="BC45" s="56" t="str">
        <f t="shared" si="3"/>
        <v>INR  Five Thousand Five Hundred &amp; Seventeen  Only</v>
      </c>
      <c r="IA45" s="22">
        <v>5.03</v>
      </c>
      <c r="IB45" s="22" t="s">
        <v>86</v>
      </c>
      <c r="IC45" s="22" t="s">
        <v>130</v>
      </c>
      <c r="ID45" s="22">
        <v>1.57</v>
      </c>
      <c r="IE45" s="23" t="s">
        <v>52</v>
      </c>
      <c r="IF45" s="23"/>
      <c r="IG45" s="23"/>
      <c r="IH45" s="23"/>
      <c r="II45" s="23"/>
    </row>
    <row r="46" spans="1:243" s="22" customFormat="1" ht="128.25">
      <c r="A46" s="66">
        <v>5.04</v>
      </c>
      <c r="B46" s="67" t="s">
        <v>87</v>
      </c>
      <c r="C46" s="39" t="s">
        <v>131</v>
      </c>
      <c r="D46" s="68">
        <v>3</v>
      </c>
      <c r="E46" s="69" t="s">
        <v>65</v>
      </c>
      <c r="F46" s="70">
        <v>644.05</v>
      </c>
      <c r="G46" s="40"/>
      <c r="H46" s="24"/>
      <c r="I46" s="47" t="s">
        <v>38</v>
      </c>
      <c r="J46" s="48">
        <f aca="true" t="shared" si="4" ref="J46:J77">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 aca="true" t="shared" si="5" ref="BA46:BA77">ROUND(total_amount_ba($B$2,$D$2,D46,F46,J46,K46,M46),0)</f>
        <v>1932</v>
      </c>
      <c r="BB46" s="60">
        <f aca="true" t="shared" si="6" ref="BB46:BB77">BA46+SUM(N46:AZ46)</f>
        <v>1932</v>
      </c>
      <c r="BC46" s="56" t="str">
        <f aca="true" t="shared" si="7" ref="BC46:BC77">SpellNumber(L46,BB46)</f>
        <v>INR  One Thousand Nine Hundred &amp; Thirty Two  Only</v>
      </c>
      <c r="IA46" s="22">
        <v>5.04</v>
      </c>
      <c r="IB46" s="22" t="s">
        <v>87</v>
      </c>
      <c r="IC46" s="22" t="s">
        <v>131</v>
      </c>
      <c r="ID46" s="22">
        <v>3</v>
      </c>
      <c r="IE46" s="23" t="s">
        <v>65</v>
      </c>
      <c r="IF46" s="23"/>
      <c r="IG46" s="23"/>
      <c r="IH46" s="23"/>
      <c r="II46" s="23"/>
    </row>
    <row r="47" spans="1:243" s="22" customFormat="1" ht="213.75">
      <c r="A47" s="66">
        <v>5.05</v>
      </c>
      <c r="B47" s="67" t="s">
        <v>88</v>
      </c>
      <c r="C47" s="39" t="s">
        <v>132</v>
      </c>
      <c r="D47" s="68">
        <v>7.45</v>
      </c>
      <c r="E47" s="69" t="s">
        <v>52</v>
      </c>
      <c r="F47" s="70">
        <v>903.37</v>
      </c>
      <c r="G47" s="40"/>
      <c r="H47" s="24"/>
      <c r="I47" s="47" t="s">
        <v>38</v>
      </c>
      <c r="J47" s="48">
        <f t="shared" si="4"/>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 t="shared" si="5"/>
        <v>6730</v>
      </c>
      <c r="BB47" s="60">
        <f t="shared" si="6"/>
        <v>6730</v>
      </c>
      <c r="BC47" s="56" t="str">
        <f t="shared" si="7"/>
        <v>INR  Six Thousand Seven Hundred &amp; Thirty  Only</v>
      </c>
      <c r="IA47" s="22">
        <v>5.05</v>
      </c>
      <c r="IB47" s="22" t="s">
        <v>88</v>
      </c>
      <c r="IC47" s="22" t="s">
        <v>132</v>
      </c>
      <c r="ID47" s="22">
        <v>7.45</v>
      </c>
      <c r="IE47" s="23" t="s">
        <v>52</v>
      </c>
      <c r="IF47" s="23"/>
      <c r="IG47" s="23"/>
      <c r="IH47" s="23"/>
      <c r="II47" s="23"/>
    </row>
    <row r="48" spans="1:243" s="22" customFormat="1" ht="15.75">
      <c r="A48" s="66">
        <v>6</v>
      </c>
      <c r="B48" s="67" t="s">
        <v>78</v>
      </c>
      <c r="C48" s="39" t="s">
        <v>133</v>
      </c>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6"/>
      <c r="IA48" s="22">
        <v>6</v>
      </c>
      <c r="IB48" s="22" t="s">
        <v>78</v>
      </c>
      <c r="IC48" s="22" t="s">
        <v>133</v>
      </c>
      <c r="IE48" s="23"/>
      <c r="IF48" s="23"/>
      <c r="IG48" s="23"/>
      <c r="IH48" s="23"/>
      <c r="II48" s="23"/>
    </row>
    <row r="49" spans="1:243" s="22" customFormat="1" ht="57">
      <c r="A49" s="66">
        <v>6.01</v>
      </c>
      <c r="B49" s="67" t="s">
        <v>210</v>
      </c>
      <c r="C49" s="39" t="s">
        <v>134</v>
      </c>
      <c r="D49" s="68">
        <v>10</v>
      </c>
      <c r="E49" s="69" t="s">
        <v>65</v>
      </c>
      <c r="F49" s="70">
        <v>54.97</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 t="shared" si="5"/>
        <v>550</v>
      </c>
      <c r="BB49" s="60">
        <f t="shared" si="6"/>
        <v>550</v>
      </c>
      <c r="BC49" s="56" t="str">
        <f t="shared" si="7"/>
        <v>INR  Five Hundred &amp; Fifty  Only</v>
      </c>
      <c r="IA49" s="22">
        <v>6.01</v>
      </c>
      <c r="IB49" s="22" t="s">
        <v>210</v>
      </c>
      <c r="IC49" s="22" t="s">
        <v>134</v>
      </c>
      <c r="ID49" s="22">
        <v>10</v>
      </c>
      <c r="IE49" s="23" t="s">
        <v>65</v>
      </c>
      <c r="IF49" s="23"/>
      <c r="IG49" s="23"/>
      <c r="IH49" s="23"/>
      <c r="II49" s="23"/>
    </row>
    <row r="50" spans="1:243" s="22" customFormat="1" ht="99.75">
      <c r="A50" s="66">
        <v>6.02</v>
      </c>
      <c r="B50" s="67" t="s">
        <v>211</v>
      </c>
      <c r="C50" s="39" t="s">
        <v>135</v>
      </c>
      <c r="D50" s="68">
        <v>20</v>
      </c>
      <c r="E50" s="69" t="s">
        <v>65</v>
      </c>
      <c r="F50" s="70">
        <v>12.97</v>
      </c>
      <c r="G50" s="40"/>
      <c r="H50" s="24"/>
      <c r="I50" s="47" t="s">
        <v>38</v>
      </c>
      <c r="J50" s="48">
        <f t="shared" si="4"/>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 t="shared" si="5"/>
        <v>259</v>
      </c>
      <c r="BB50" s="60">
        <f t="shared" si="6"/>
        <v>259</v>
      </c>
      <c r="BC50" s="56" t="str">
        <f t="shared" si="7"/>
        <v>INR  Two Hundred &amp; Fifty Nine  Only</v>
      </c>
      <c r="IA50" s="22">
        <v>6.02</v>
      </c>
      <c r="IB50" s="22" t="s">
        <v>211</v>
      </c>
      <c r="IC50" s="22" t="s">
        <v>135</v>
      </c>
      <c r="ID50" s="22">
        <v>20</v>
      </c>
      <c r="IE50" s="23" t="s">
        <v>65</v>
      </c>
      <c r="IF50" s="23"/>
      <c r="IG50" s="23"/>
      <c r="IH50" s="23"/>
      <c r="II50" s="23"/>
    </row>
    <row r="51" spans="1:243" s="22" customFormat="1" ht="99.75">
      <c r="A51" s="66">
        <v>6.03</v>
      </c>
      <c r="B51" s="67" t="s">
        <v>212</v>
      </c>
      <c r="C51" s="39" t="s">
        <v>136</v>
      </c>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6"/>
      <c r="IA51" s="22">
        <v>6.03</v>
      </c>
      <c r="IB51" s="22" t="s">
        <v>212</v>
      </c>
      <c r="IC51" s="22" t="s">
        <v>136</v>
      </c>
      <c r="IE51" s="23"/>
      <c r="IF51" s="23"/>
      <c r="IG51" s="23"/>
      <c r="IH51" s="23"/>
      <c r="II51" s="23"/>
    </row>
    <row r="52" spans="1:243" s="22" customFormat="1" ht="28.5">
      <c r="A52" s="66">
        <v>6.04</v>
      </c>
      <c r="B52" s="67" t="s">
        <v>213</v>
      </c>
      <c r="C52" s="39" t="s">
        <v>137</v>
      </c>
      <c r="D52" s="68">
        <v>7.5</v>
      </c>
      <c r="E52" s="69" t="s">
        <v>52</v>
      </c>
      <c r="F52" s="70">
        <v>878.12</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9"/>
      <c r="BA52" s="42">
        <f t="shared" si="5"/>
        <v>6586</v>
      </c>
      <c r="BB52" s="60">
        <f t="shared" si="6"/>
        <v>6586</v>
      </c>
      <c r="BC52" s="56" t="str">
        <f t="shared" si="7"/>
        <v>INR  Six Thousand Five Hundred &amp; Eighty Six  Only</v>
      </c>
      <c r="IA52" s="22">
        <v>6.04</v>
      </c>
      <c r="IB52" s="22" t="s">
        <v>213</v>
      </c>
      <c r="IC52" s="22" t="s">
        <v>137</v>
      </c>
      <c r="ID52" s="22">
        <v>7.5</v>
      </c>
      <c r="IE52" s="23" t="s">
        <v>52</v>
      </c>
      <c r="IF52" s="23"/>
      <c r="IG52" s="23"/>
      <c r="IH52" s="23"/>
      <c r="II52" s="23"/>
    </row>
    <row r="53" spans="1:243" s="22" customFormat="1" ht="21" customHeight="1">
      <c r="A53" s="66">
        <v>7</v>
      </c>
      <c r="B53" s="67" t="s">
        <v>184</v>
      </c>
      <c r="C53" s="39" t="s">
        <v>138</v>
      </c>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6"/>
      <c r="IA53" s="22">
        <v>7</v>
      </c>
      <c r="IB53" s="22" t="s">
        <v>184</v>
      </c>
      <c r="IC53" s="22" t="s">
        <v>138</v>
      </c>
      <c r="IE53" s="23"/>
      <c r="IF53" s="23"/>
      <c r="IG53" s="23"/>
      <c r="IH53" s="23"/>
      <c r="II53" s="23"/>
    </row>
    <row r="54" spans="1:243" s="22" customFormat="1" ht="45.75" customHeight="1">
      <c r="A54" s="66">
        <v>7.01</v>
      </c>
      <c r="B54" s="67" t="s">
        <v>214</v>
      </c>
      <c r="C54" s="39" t="s">
        <v>139</v>
      </c>
      <c r="D54" s="74"/>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6"/>
      <c r="IA54" s="22">
        <v>7.01</v>
      </c>
      <c r="IB54" s="22" t="s">
        <v>214</v>
      </c>
      <c r="IC54" s="22" t="s">
        <v>139</v>
      </c>
      <c r="IE54" s="23"/>
      <c r="IF54" s="23"/>
      <c r="IG54" s="23"/>
      <c r="IH54" s="23"/>
      <c r="II54" s="23"/>
    </row>
    <row r="55" spans="1:243" s="22" customFormat="1" ht="20.25" customHeight="1">
      <c r="A55" s="66">
        <v>7.02</v>
      </c>
      <c r="B55" s="67" t="s">
        <v>215</v>
      </c>
      <c r="C55" s="39" t="s">
        <v>140</v>
      </c>
      <c r="D55" s="68">
        <v>61</v>
      </c>
      <c r="E55" s="69" t="s">
        <v>66</v>
      </c>
      <c r="F55" s="70">
        <v>82.11</v>
      </c>
      <c r="G55" s="40"/>
      <c r="H55" s="24"/>
      <c r="I55" s="47" t="s">
        <v>38</v>
      </c>
      <c r="J55" s="48">
        <f t="shared" si="4"/>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 t="shared" si="5"/>
        <v>5009</v>
      </c>
      <c r="BB55" s="60">
        <f t="shared" si="6"/>
        <v>5009</v>
      </c>
      <c r="BC55" s="56" t="str">
        <f t="shared" si="7"/>
        <v>INR  Five Thousand  &amp;Nine  Only</v>
      </c>
      <c r="IA55" s="22">
        <v>7.02</v>
      </c>
      <c r="IB55" s="22" t="s">
        <v>215</v>
      </c>
      <c r="IC55" s="22" t="s">
        <v>140</v>
      </c>
      <c r="ID55" s="22">
        <v>61</v>
      </c>
      <c r="IE55" s="23" t="s">
        <v>66</v>
      </c>
      <c r="IF55" s="23"/>
      <c r="IG55" s="23"/>
      <c r="IH55" s="23"/>
      <c r="II55" s="23"/>
    </row>
    <row r="56" spans="1:243" s="22" customFormat="1" ht="30.75" customHeight="1">
      <c r="A56" s="66">
        <v>7.03</v>
      </c>
      <c r="B56" s="67" t="s">
        <v>216</v>
      </c>
      <c r="C56" s="39" t="s">
        <v>141</v>
      </c>
      <c r="D56" s="68">
        <v>303</v>
      </c>
      <c r="E56" s="69" t="s">
        <v>66</v>
      </c>
      <c r="F56" s="70">
        <v>114.86</v>
      </c>
      <c r="G56" s="40"/>
      <c r="H56" s="24"/>
      <c r="I56" s="47" t="s">
        <v>38</v>
      </c>
      <c r="J56" s="48">
        <f t="shared" si="4"/>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 t="shared" si="5"/>
        <v>34803</v>
      </c>
      <c r="BB56" s="60">
        <f t="shared" si="6"/>
        <v>34803</v>
      </c>
      <c r="BC56" s="56" t="str">
        <f t="shared" si="7"/>
        <v>INR  Thirty Four Thousand Eight Hundred &amp; Three  Only</v>
      </c>
      <c r="IA56" s="22">
        <v>7.03</v>
      </c>
      <c r="IB56" s="22" t="s">
        <v>216</v>
      </c>
      <c r="IC56" s="22" t="s">
        <v>141</v>
      </c>
      <c r="ID56" s="22">
        <v>303</v>
      </c>
      <c r="IE56" s="23" t="s">
        <v>66</v>
      </c>
      <c r="IF56" s="23"/>
      <c r="IG56" s="23"/>
      <c r="IH56" s="23"/>
      <c r="II56" s="23"/>
    </row>
    <row r="57" spans="1:243" s="22" customFormat="1" ht="20.25" customHeight="1">
      <c r="A57" s="66">
        <v>8</v>
      </c>
      <c r="B57" s="71" t="s">
        <v>185</v>
      </c>
      <c r="C57" s="39" t="s">
        <v>142</v>
      </c>
      <c r="D57" s="74"/>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6"/>
      <c r="IA57" s="22">
        <v>8</v>
      </c>
      <c r="IB57" s="22" t="s">
        <v>185</v>
      </c>
      <c r="IC57" s="22" t="s">
        <v>142</v>
      </c>
      <c r="IE57" s="23"/>
      <c r="IF57" s="23"/>
      <c r="IG57" s="23"/>
      <c r="IH57" s="23"/>
      <c r="II57" s="23"/>
    </row>
    <row r="58" spans="1:243" s="22" customFormat="1" ht="72" customHeight="1">
      <c r="A58" s="66">
        <v>8.01</v>
      </c>
      <c r="B58" s="71" t="s">
        <v>217</v>
      </c>
      <c r="C58" s="39" t="s">
        <v>143</v>
      </c>
      <c r="D58" s="74"/>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6"/>
      <c r="IA58" s="22">
        <v>8.01</v>
      </c>
      <c r="IB58" s="22" t="s">
        <v>217</v>
      </c>
      <c r="IC58" s="22" t="s">
        <v>143</v>
      </c>
      <c r="IE58" s="23"/>
      <c r="IF58" s="23"/>
      <c r="IG58" s="23"/>
      <c r="IH58" s="23"/>
      <c r="II58" s="23"/>
    </row>
    <row r="59" spans="1:243" s="22" customFormat="1" ht="28.5">
      <c r="A59" s="70">
        <v>8.02</v>
      </c>
      <c r="B59" s="67" t="s">
        <v>218</v>
      </c>
      <c r="C59" s="39" t="s">
        <v>144</v>
      </c>
      <c r="D59" s="68">
        <v>10.5</v>
      </c>
      <c r="E59" s="69" t="s">
        <v>52</v>
      </c>
      <c r="F59" s="70">
        <v>436.95</v>
      </c>
      <c r="G59" s="40"/>
      <c r="H59" s="24"/>
      <c r="I59" s="47" t="s">
        <v>38</v>
      </c>
      <c r="J59" s="48">
        <f t="shared" si="4"/>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 t="shared" si="5"/>
        <v>4588</v>
      </c>
      <c r="BB59" s="60">
        <f t="shared" si="6"/>
        <v>4588</v>
      </c>
      <c r="BC59" s="56" t="str">
        <f t="shared" si="7"/>
        <v>INR  Four Thousand Five Hundred &amp; Eighty Eight  Only</v>
      </c>
      <c r="IA59" s="22">
        <v>8.02</v>
      </c>
      <c r="IB59" s="22" t="s">
        <v>218</v>
      </c>
      <c r="IC59" s="22" t="s">
        <v>144</v>
      </c>
      <c r="ID59" s="22">
        <v>10.5</v>
      </c>
      <c r="IE59" s="23" t="s">
        <v>52</v>
      </c>
      <c r="IF59" s="23"/>
      <c r="IG59" s="23"/>
      <c r="IH59" s="23"/>
      <c r="II59" s="23"/>
    </row>
    <row r="60" spans="1:243" s="22" customFormat="1" ht="38.25" customHeight="1">
      <c r="A60" s="66">
        <v>8.03</v>
      </c>
      <c r="B60" s="67" t="s">
        <v>219</v>
      </c>
      <c r="C60" s="39" t="s">
        <v>145</v>
      </c>
      <c r="D60" s="74"/>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6"/>
      <c r="IA60" s="22">
        <v>8.03</v>
      </c>
      <c r="IB60" s="22" t="s">
        <v>219</v>
      </c>
      <c r="IC60" s="22" t="s">
        <v>145</v>
      </c>
      <c r="IE60" s="23"/>
      <c r="IF60" s="23"/>
      <c r="IG60" s="23"/>
      <c r="IH60" s="23"/>
      <c r="II60" s="23"/>
    </row>
    <row r="61" spans="1:243" s="22" customFormat="1" ht="20.25" customHeight="1">
      <c r="A61" s="66">
        <v>8.04</v>
      </c>
      <c r="B61" s="67" t="s">
        <v>220</v>
      </c>
      <c r="C61" s="39" t="s">
        <v>146</v>
      </c>
      <c r="D61" s="68">
        <v>25.62</v>
      </c>
      <c r="E61" s="69" t="s">
        <v>74</v>
      </c>
      <c r="F61" s="70">
        <v>65.89</v>
      </c>
      <c r="G61" s="40"/>
      <c r="H61" s="24"/>
      <c r="I61" s="47" t="s">
        <v>38</v>
      </c>
      <c r="J61" s="48">
        <f t="shared" si="4"/>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9"/>
      <c r="BA61" s="42">
        <f t="shared" si="5"/>
        <v>1688</v>
      </c>
      <c r="BB61" s="60">
        <f t="shared" si="6"/>
        <v>1688</v>
      </c>
      <c r="BC61" s="56" t="str">
        <f t="shared" si="7"/>
        <v>INR  One Thousand Six Hundred &amp; Eighty Eight  Only</v>
      </c>
      <c r="IA61" s="22">
        <v>8.04</v>
      </c>
      <c r="IB61" s="22" t="s">
        <v>220</v>
      </c>
      <c r="IC61" s="22" t="s">
        <v>146</v>
      </c>
      <c r="ID61" s="22">
        <v>25.62</v>
      </c>
      <c r="IE61" s="23" t="s">
        <v>74</v>
      </c>
      <c r="IF61" s="23"/>
      <c r="IG61" s="23"/>
      <c r="IH61" s="23"/>
      <c r="II61" s="23"/>
    </row>
    <row r="62" spans="1:243" s="22" customFormat="1" ht="114">
      <c r="A62" s="70">
        <v>8.05</v>
      </c>
      <c r="B62" s="67" t="s">
        <v>221</v>
      </c>
      <c r="C62" s="39" t="s">
        <v>147</v>
      </c>
      <c r="D62" s="74"/>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6"/>
      <c r="IA62" s="22">
        <v>8.05</v>
      </c>
      <c r="IB62" s="22" t="s">
        <v>221</v>
      </c>
      <c r="IC62" s="22" t="s">
        <v>147</v>
      </c>
      <c r="IE62" s="23"/>
      <c r="IF62" s="23"/>
      <c r="IG62" s="23"/>
      <c r="IH62" s="23"/>
      <c r="II62" s="23"/>
    </row>
    <row r="63" spans="1:243" s="22" customFormat="1" ht="28.5">
      <c r="A63" s="66">
        <v>8.06</v>
      </c>
      <c r="B63" s="71" t="s">
        <v>222</v>
      </c>
      <c r="C63" s="39" t="s">
        <v>148</v>
      </c>
      <c r="D63" s="68">
        <v>1.32</v>
      </c>
      <c r="E63" s="69" t="s">
        <v>52</v>
      </c>
      <c r="F63" s="70">
        <v>1343.13</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9"/>
      <c r="BA63" s="42">
        <f t="shared" si="5"/>
        <v>1773</v>
      </c>
      <c r="BB63" s="60">
        <f t="shared" si="6"/>
        <v>1773</v>
      </c>
      <c r="BC63" s="56" t="str">
        <f t="shared" si="7"/>
        <v>INR  One Thousand Seven Hundred &amp; Seventy Three  Only</v>
      </c>
      <c r="IA63" s="22">
        <v>8.06</v>
      </c>
      <c r="IB63" s="22" t="s">
        <v>222</v>
      </c>
      <c r="IC63" s="22" t="s">
        <v>148</v>
      </c>
      <c r="ID63" s="22">
        <v>1.32</v>
      </c>
      <c r="IE63" s="23" t="s">
        <v>52</v>
      </c>
      <c r="IF63" s="23"/>
      <c r="IG63" s="23"/>
      <c r="IH63" s="23"/>
      <c r="II63" s="23"/>
    </row>
    <row r="64" spans="1:243" s="22" customFormat="1" ht="21.75" customHeight="1">
      <c r="A64" s="66">
        <v>9</v>
      </c>
      <c r="B64" s="71" t="s">
        <v>73</v>
      </c>
      <c r="C64" s="39" t="s">
        <v>149</v>
      </c>
      <c r="D64" s="74"/>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6"/>
      <c r="IA64" s="22">
        <v>9</v>
      </c>
      <c r="IB64" s="22" t="s">
        <v>73</v>
      </c>
      <c r="IC64" s="22" t="s">
        <v>149</v>
      </c>
      <c r="IE64" s="23"/>
      <c r="IF64" s="23"/>
      <c r="IG64" s="23"/>
      <c r="IH64" s="23"/>
      <c r="II64" s="23"/>
    </row>
    <row r="65" spans="1:243" s="22" customFormat="1" ht="270.75">
      <c r="A65" s="70">
        <v>9.01</v>
      </c>
      <c r="B65" s="67" t="s">
        <v>223</v>
      </c>
      <c r="C65" s="39" t="s">
        <v>150</v>
      </c>
      <c r="D65" s="74"/>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6"/>
      <c r="IA65" s="22">
        <v>9.01</v>
      </c>
      <c r="IB65" s="22" t="s">
        <v>223</v>
      </c>
      <c r="IC65" s="22" t="s">
        <v>150</v>
      </c>
      <c r="IE65" s="23"/>
      <c r="IF65" s="23"/>
      <c r="IG65" s="23"/>
      <c r="IH65" s="23"/>
      <c r="II65" s="23"/>
    </row>
    <row r="66" spans="1:243" s="22" customFormat="1" ht="33" customHeight="1">
      <c r="A66" s="66">
        <v>9.02</v>
      </c>
      <c r="B66" s="67" t="s">
        <v>224</v>
      </c>
      <c r="C66" s="39" t="s">
        <v>151</v>
      </c>
      <c r="D66" s="68">
        <v>18.4</v>
      </c>
      <c r="E66" s="69" t="s">
        <v>52</v>
      </c>
      <c r="F66" s="70">
        <v>960.28</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9"/>
      <c r="BA66" s="42">
        <f t="shared" si="5"/>
        <v>17669</v>
      </c>
      <c r="BB66" s="60">
        <f t="shared" si="6"/>
        <v>17669</v>
      </c>
      <c r="BC66" s="56" t="str">
        <f t="shared" si="7"/>
        <v>INR  Seventeen Thousand Six Hundred &amp; Sixty Nine  Only</v>
      </c>
      <c r="IA66" s="22">
        <v>9.02</v>
      </c>
      <c r="IB66" s="22" t="s">
        <v>224</v>
      </c>
      <c r="IC66" s="22" t="s">
        <v>151</v>
      </c>
      <c r="ID66" s="22">
        <v>18.4</v>
      </c>
      <c r="IE66" s="23" t="s">
        <v>52</v>
      </c>
      <c r="IF66" s="23"/>
      <c r="IG66" s="23"/>
      <c r="IH66" s="23"/>
      <c r="II66" s="23"/>
    </row>
    <row r="67" spans="1:243" s="22" customFormat="1" ht="15.75">
      <c r="A67" s="66">
        <v>10</v>
      </c>
      <c r="B67" s="67" t="s">
        <v>53</v>
      </c>
      <c r="C67" s="39" t="s">
        <v>152</v>
      </c>
      <c r="D67" s="74"/>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6"/>
      <c r="IA67" s="22">
        <v>10</v>
      </c>
      <c r="IB67" s="22" t="s">
        <v>53</v>
      </c>
      <c r="IC67" s="22" t="s">
        <v>152</v>
      </c>
      <c r="IE67" s="23"/>
      <c r="IF67" s="23"/>
      <c r="IG67" s="23"/>
      <c r="IH67" s="23"/>
      <c r="II67" s="23"/>
    </row>
    <row r="68" spans="1:243" s="22" customFormat="1" ht="15.75">
      <c r="A68" s="70">
        <v>10.01</v>
      </c>
      <c r="B68" s="67" t="s">
        <v>225</v>
      </c>
      <c r="C68" s="39" t="s">
        <v>153</v>
      </c>
      <c r="D68" s="74"/>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6"/>
      <c r="IA68" s="22">
        <v>10.01</v>
      </c>
      <c r="IB68" s="22" t="s">
        <v>225</v>
      </c>
      <c r="IC68" s="22" t="s">
        <v>153</v>
      </c>
      <c r="IE68" s="23"/>
      <c r="IF68" s="23"/>
      <c r="IG68" s="23"/>
      <c r="IH68" s="23"/>
      <c r="II68" s="23"/>
    </row>
    <row r="69" spans="1:243" s="22" customFormat="1" ht="28.5">
      <c r="A69" s="66">
        <v>10.02</v>
      </c>
      <c r="B69" s="71" t="s">
        <v>187</v>
      </c>
      <c r="C69" s="39" t="s">
        <v>154</v>
      </c>
      <c r="D69" s="68">
        <v>21</v>
      </c>
      <c r="E69" s="69" t="s">
        <v>52</v>
      </c>
      <c r="F69" s="70">
        <v>231.08</v>
      </c>
      <c r="G69" s="40"/>
      <c r="H69" s="24"/>
      <c r="I69" s="47" t="s">
        <v>38</v>
      </c>
      <c r="J69" s="48">
        <f t="shared" si="4"/>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 t="shared" si="5"/>
        <v>4853</v>
      </c>
      <c r="BB69" s="60">
        <f t="shared" si="6"/>
        <v>4853</v>
      </c>
      <c r="BC69" s="56" t="str">
        <f t="shared" si="7"/>
        <v>INR  Four Thousand Eight Hundred &amp; Fifty Three  Only</v>
      </c>
      <c r="IA69" s="22">
        <v>10.02</v>
      </c>
      <c r="IB69" s="22" t="s">
        <v>187</v>
      </c>
      <c r="IC69" s="22" t="s">
        <v>154</v>
      </c>
      <c r="ID69" s="22">
        <v>21</v>
      </c>
      <c r="IE69" s="23" t="s">
        <v>52</v>
      </c>
      <c r="IF69" s="23"/>
      <c r="IG69" s="23"/>
      <c r="IH69" s="23"/>
      <c r="II69" s="23"/>
    </row>
    <row r="70" spans="1:243" s="22" customFormat="1" ht="28.5">
      <c r="A70" s="66">
        <v>10.03</v>
      </c>
      <c r="B70" s="71" t="s">
        <v>186</v>
      </c>
      <c r="C70" s="39" t="s">
        <v>155</v>
      </c>
      <c r="D70" s="74"/>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6"/>
      <c r="IA70" s="22">
        <v>10.03</v>
      </c>
      <c r="IB70" s="22" t="s">
        <v>186</v>
      </c>
      <c r="IC70" s="22" t="s">
        <v>155</v>
      </c>
      <c r="IE70" s="23"/>
      <c r="IF70" s="23"/>
      <c r="IG70" s="23"/>
      <c r="IH70" s="23"/>
      <c r="II70" s="23"/>
    </row>
    <row r="71" spans="1:243" s="22" customFormat="1" ht="27" customHeight="1">
      <c r="A71" s="70">
        <v>10.04</v>
      </c>
      <c r="B71" s="67" t="s">
        <v>187</v>
      </c>
      <c r="C71" s="39" t="s">
        <v>156</v>
      </c>
      <c r="D71" s="68">
        <v>18.5</v>
      </c>
      <c r="E71" s="69" t="s">
        <v>52</v>
      </c>
      <c r="F71" s="70">
        <v>266.46</v>
      </c>
      <c r="G71" s="40"/>
      <c r="H71" s="24"/>
      <c r="I71" s="47" t="s">
        <v>38</v>
      </c>
      <c r="J71" s="48">
        <f t="shared" si="4"/>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9"/>
      <c r="BA71" s="42">
        <f t="shared" si="5"/>
        <v>4930</v>
      </c>
      <c r="BB71" s="60">
        <f t="shared" si="6"/>
        <v>4930</v>
      </c>
      <c r="BC71" s="56" t="str">
        <f t="shared" si="7"/>
        <v>INR  Four Thousand Nine Hundred &amp; Thirty  Only</v>
      </c>
      <c r="IA71" s="22">
        <v>10.04</v>
      </c>
      <c r="IB71" s="22" t="s">
        <v>187</v>
      </c>
      <c r="IC71" s="22" t="s">
        <v>156</v>
      </c>
      <c r="ID71" s="22">
        <v>18.5</v>
      </c>
      <c r="IE71" s="23" t="s">
        <v>52</v>
      </c>
      <c r="IF71" s="23"/>
      <c r="IG71" s="23"/>
      <c r="IH71" s="23"/>
      <c r="II71" s="23"/>
    </row>
    <row r="72" spans="1:243" s="22" customFormat="1" ht="42.75">
      <c r="A72" s="66">
        <v>10.05</v>
      </c>
      <c r="B72" s="67" t="s">
        <v>226</v>
      </c>
      <c r="C72" s="39" t="s">
        <v>157</v>
      </c>
      <c r="D72" s="74"/>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6"/>
      <c r="IA72" s="22">
        <v>10.05</v>
      </c>
      <c r="IB72" s="22" t="s">
        <v>226</v>
      </c>
      <c r="IC72" s="22" t="s">
        <v>157</v>
      </c>
      <c r="IE72" s="23"/>
      <c r="IF72" s="23"/>
      <c r="IG72" s="23"/>
      <c r="IH72" s="23"/>
      <c r="II72" s="23"/>
    </row>
    <row r="73" spans="1:243" s="22" customFormat="1" ht="57">
      <c r="A73" s="66">
        <v>10.06</v>
      </c>
      <c r="B73" s="67" t="s">
        <v>227</v>
      </c>
      <c r="C73" s="39" t="s">
        <v>158</v>
      </c>
      <c r="D73" s="68">
        <v>39.5</v>
      </c>
      <c r="E73" s="69" t="s">
        <v>52</v>
      </c>
      <c r="F73" s="70">
        <v>141.29</v>
      </c>
      <c r="G73" s="40"/>
      <c r="H73" s="24"/>
      <c r="I73" s="47" t="s">
        <v>38</v>
      </c>
      <c r="J73" s="48">
        <f t="shared" si="4"/>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 t="shared" si="5"/>
        <v>5581</v>
      </c>
      <c r="BB73" s="60">
        <f t="shared" si="6"/>
        <v>5581</v>
      </c>
      <c r="BC73" s="56" t="str">
        <f t="shared" si="7"/>
        <v>INR  Five Thousand Five Hundred &amp; Eighty One  Only</v>
      </c>
      <c r="IA73" s="22">
        <v>10.06</v>
      </c>
      <c r="IB73" s="22" t="s">
        <v>227</v>
      </c>
      <c r="IC73" s="22" t="s">
        <v>158</v>
      </c>
      <c r="ID73" s="22">
        <v>39.5</v>
      </c>
      <c r="IE73" s="23" t="s">
        <v>52</v>
      </c>
      <c r="IF73" s="23"/>
      <c r="IG73" s="23"/>
      <c r="IH73" s="23"/>
      <c r="II73" s="23"/>
    </row>
    <row r="74" spans="1:243" s="22" customFormat="1" ht="42.75">
      <c r="A74" s="70">
        <v>10.07</v>
      </c>
      <c r="B74" s="67" t="s">
        <v>79</v>
      </c>
      <c r="C74" s="39" t="s">
        <v>159</v>
      </c>
      <c r="D74" s="74"/>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6"/>
      <c r="IA74" s="22">
        <v>10.07</v>
      </c>
      <c r="IB74" s="22" t="s">
        <v>79</v>
      </c>
      <c r="IC74" s="22" t="s">
        <v>159</v>
      </c>
      <c r="IE74" s="23"/>
      <c r="IF74" s="23"/>
      <c r="IG74" s="23"/>
      <c r="IH74" s="23"/>
      <c r="II74" s="23"/>
    </row>
    <row r="75" spans="1:243" s="22" customFormat="1" ht="28.5">
      <c r="A75" s="66">
        <v>10.08</v>
      </c>
      <c r="B75" s="71" t="s">
        <v>80</v>
      </c>
      <c r="C75" s="39" t="s">
        <v>160</v>
      </c>
      <c r="D75" s="68">
        <v>16</v>
      </c>
      <c r="E75" s="69" t="s">
        <v>52</v>
      </c>
      <c r="F75" s="70">
        <v>106.57</v>
      </c>
      <c r="G75" s="40"/>
      <c r="H75" s="24"/>
      <c r="I75" s="47" t="s">
        <v>38</v>
      </c>
      <c r="J75" s="48">
        <f t="shared" si="4"/>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9"/>
      <c r="BA75" s="42">
        <f t="shared" si="5"/>
        <v>1705</v>
      </c>
      <c r="BB75" s="60">
        <f t="shared" si="6"/>
        <v>1705</v>
      </c>
      <c r="BC75" s="56" t="str">
        <f t="shared" si="7"/>
        <v>INR  One Thousand Seven Hundred &amp; Five  Only</v>
      </c>
      <c r="IA75" s="22">
        <v>10.08</v>
      </c>
      <c r="IB75" s="22" t="s">
        <v>80</v>
      </c>
      <c r="IC75" s="22" t="s">
        <v>160</v>
      </c>
      <c r="ID75" s="22">
        <v>16</v>
      </c>
      <c r="IE75" s="23" t="s">
        <v>52</v>
      </c>
      <c r="IF75" s="23"/>
      <c r="IG75" s="23"/>
      <c r="IH75" s="23"/>
      <c r="II75" s="23"/>
    </row>
    <row r="76" spans="1:243" s="22" customFormat="1" ht="52.5" customHeight="1">
      <c r="A76" s="66">
        <v>10.09</v>
      </c>
      <c r="B76" s="71" t="s">
        <v>228</v>
      </c>
      <c r="C76" s="39" t="s">
        <v>161</v>
      </c>
      <c r="D76" s="74"/>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6"/>
      <c r="IA76" s="22">
        <v>10.09</v>
      </c>
      <c r="IB76" s="22" t="s">
        <v>228</v>
      </c>
      <c r="IC76" s="22" t="s">
        <v>161</v>
      </c>
      <c r="IE76" s="23"/>
      <c r="IF76" s="23"/>
      <c r="IG76" s="23"/>
      <c r="IH76" s="23"/>
      <c r="II76" s="23"/>
    </row>
    <row r="77" spans="1:243" s="22" customFormat="1" ht="42.75">
      <c r="A77" s="70">
        <v>10.1</v>
      </c>
      <c r="B77" s="67" t="s">
        <v>229</v>
      </c>
      <c r="C77" s="39" t="s">
        <v>162</v>
      </c>
      <c r="D77" s="68">
        <v>70</v>
      </c>
      <c r="E77" s="69" t="s">
        <v>52</v>
      </c>
      <c r="F77" s="70">
        <v>85.7</v>
      </c>
      <c r="G77" s="40"/>
      <c r="H77" s="24"/>
      <c r="I77" s="47" t="s">
        <v>38</v>
      </c>
      <c r="J77" s="48">
        <f t="shared" si="4"/>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 t="shared" si="5"/>
        <v>5999</v>
      </c>
      <c r="BB77" s="60">
        <f t="shared" si="6"/>
        <v>5999</v>
      </c>
      <c r="BC77" s="56" t="str">
        <f t="shared" si="7"/>
        <v>INR  Five Thousand Nine Hundred &amp; Ninety Nine  Only</v>
      </c>
      <c r="IA77" s="22">
        <v>10.1</v>
      </c>
      <c r="IB77" s="22" t="s">
        <v>229</v>
      </c>
      <c r="IC77" s="22" t="s">
        <v>162</v>
      </c>
      <c r="ID77" s="22">
        <v>70</v>
      </c>
      <c r="IE77" s="23" t="s">
        <v>52</v>
      </c>
      <c r="IF77" s="23"/>
      <c r="IG77" s="23"/>
      <c r="IH77" s="23"/>
      <c r="II77" s="23"/>
    </row>
    <row r="78" spans="1:243" s="22" customFormat="1" ht="15.75">
      <c r="A78" s="66">
        <v>11</v>
      </c>
      <c r="B78" s="67" t="s">
        <v>89</v>
      </c>
      <c r="C78" s="39" t="s">
        <v>163</v>
      </c>
      <c r="D78" s="74"/>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6"/>
      <c r="IA78" s="22">
        <v>11</v>
      </c>
      <c r="IB78" s="22" t="s">
        <v>89</v>
      </c>
      <c r="IC78" s="22" t="s">
        <v>163</v>
      </c>
      <c r="IE78" s="23"/>
      <c r="IF78" s="23"/>
      <c r="IG78" s="23"/>
      <c r="IH78" s="23"/>
      <c r="II78" s="23"/>
    </row>
    <row r="79" spans="1:243" s="22" customFormat="1" ht="57">
      <c r="A79" s="66">
        <v>11.01</v>
      </c>
      <c r="B79" s="67" t="s">
        <v>230</v>
      </c>
      <c r="C79" s="39" t="s">
        <v>164</v>
      </c>
      <c r="D79" s="74"/>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6"/>
      <c r="IA79" s="22">
        <v>11.01</v>
      </c>
      <c r="IB79" s="22" t="s">
        <v>230</v>
      </c>
      <c r="IC79" s="22" t="s">
        <v>164</v>
      </c>
      <c r="IE79" s="23"/>
      <c r="IF79" s="23"/>
      <c r="IG79" s="23"/>
      <c r="IH79" s="23"/>
      <c r="II79" s="23"/>
    </row>
    <row r="80" spans="1:243" s="22" customFormat="1" ht="28.5">
      <c r="A80" s="70">
        <v>11.02</v>
      </c>
      <c r="B80" s="67" t="s">
        <v>231</v>
      </c>
      <c r="C80" s="39" t="s">
        <v>165</v>
      </c>
      <c r="D80" s="68">
        <v>3.18</v>
      </c>
      <c r="E80" s="69" t="s">
        <v>52</v>
      </c>
      <c r="F80" s="70">
        <v>48.09</v>
      </c>
      <c r="G80" s="40"/>
      <c r="H80" s="24"/>
      <c r="I80" s="47" t="s">
        <v>38</v>
      </c>
      <c r="J80" s="48">
        <f>IF(I80="Less(-)",-1,1)</f>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ROUND(total_amount_ba($B$2,$D$2,D80,F80,J80,K80,M80),0)</f>
        <v>153</v>
      </c>
      <c r="BB80" s="60">
        <f>BA80+SUM(N80:AZ80)</f>
        <v>153</v>
      </c>
      <c r="BC80" s="56" t="str">
        <f>SpellNumber(L80,BB80)</f>
        <v>INR  One Hundred &amp; Fifty Three  Only</v>
      </c>
      <c r="IA80" s="22">
        <v>11.02</v>
      </c>
      <c r="IB80" s="22" t="s">
        <v>231</v>
      </c>
      <c r="IC80" s="22" t="s">
        <v>165</v>
      </c>
      <c r="ID80" s="22">
        <v>3.18</v>
      </c>
      <c r="IE80" s="23" t="s">
        <v>52</v>
      </c>
      <c r="IF80" s="23"/>
      <c r="IG80" s="23"/>
      <c r="IH80" s="23"/>
      <c r="II80" s="23"/>
    </row>
    <row r="81" spans="1:243" s="22" customFormat="1" ht="62.25" customHeight="1">
      <c r="A81" s="66">
        <v>11.03</v>
      </c>
      <c r="B81" s="71" t="s">
        <v>188</v>
      </c>
      <c r="C81" s="39" t="s">
        <v>166</v>
      </c>
      <c r="D81" s="68">
        <v>11.5</v>
      </c>
      <c r="E81" s="69" t="s">
        <v>52</v>
      </c>
      <c r="F81" s="70">
        <v>34.19</v>
      </c>
      <c r="G81" s="40"/>
      <c r="H81" s="24"/>
      <c r="I81" s="47" t="s">
        <v>38</v>
      </c>
      <c r="J81" s="48">
        <f>IF(I81="Less(-)",-1,1)</f>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ROUND(total_amount_ba($B$2,$D$2,D81,F81,J81,K81,M81),0)</f>
        <v>393</v>
      </c>
      <c r="BB81" s="60">
        <f>BA81+SUM(N81:AZ81)</f>
        <v>393</v>
      </c>
      <c r="BC81" s="56" t="str">
        <f>SpellNumber(L81,BB81)</f>
        <v>INR  Three Hundred &amp; Ninety Three  Only</v>
      </c>
      <c r="IA81" s="22">
        <v>11.03</v>
      </c>
      <c r="IB81" s="22" t="s">
        <v>188</v>
      </c>
      <c r="IC81" s="22" t="s">
        <v>166</v>
      </c>
      <c r="ID81" s="22">
        <v>11.5</v>
      </c>
      <c r="IE81" s="23" t="s">
        <v>52</v>
      </c>
      <c r="IF81" s="23"/>
      <c r="IG81" s="23"/>
      <c r="IH81" s="23"/>
      <c r="II81" s="23"/>
    </row>
    <row r="82" spans="1:243" s="22" customFormat="1" ht="15.75">
      <c r="A82" s="66">
        <v>12</v>
      </c>
      <c r="B82" s="71" t="s">
        <v>90</v>
      </c>
      <c r="C82" s="39" t="s">
        <v>167</v>
      </c>
      <c r="D82" s="74"/>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6"/>
      <c r="IA82" s="22">
        <v>12</v>
      </c>
      <c r="IB82" s="22" t="s">
        <v>90</v>
      </c>
      <c r="IC82" s="22" t="s">
        <v>167</v>
      </c>
      <c r="IE82" s="23"/>
      <c r="IF82" s="23"/>
      <c r="IG82" s="23"/>
      <c r="IH82" s="23"/>
      <c r="II82" s="23"/>
    </row>
    <row r="83" spans="1:243" s="22" customFormat="1" ht="128.25">
      <c r="A83" s="70">
        <v>12.01</v>
      </c>
      <c r="B83" s="67" t="s">
        <v>232</v>
      </c>
      <c r="C83" s="39" t="s">
        <v>168</v>
      </c>
      <c r="D83" s="74"/>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6"/>
      <c r="IA83" s="22">
        <v>12.01</v>
      </c>
      <c r="IB83" s="22" t="s">
        <v>232</v>
      </c>
      <c r="IC83" s="22" t="s">
        <v>168</v>
      </c>
      <c r="IE83" s="23"/>
      <c r="IF83" s="23"/>
      <c r="IG83" s="23"/>
      <c r="IH83" s="23"/>
      <c r="II83" s="23"/>
    </row>
    <row r="84" spans="1:243" s="22" customFormat="1" ht="28.5">
      <c r="A84" s="66">
        <v>12.02</v>
      </c>
      <c r="B84" s="67" t="s">
        <v>92</v>
      </c>
      <c r="C84" s="39" t="s">
        <v>169</v>
      </c>
      <c r="D84" s="68">
        <v>1</v>
      </c>
      <c r="E84" s="69" t="s">
        <v>65</v>
      </c>
      <c r="F84" s="70">
        <v>4787.76</v>
      </c>
      <c r="G84" s="40"/>
      <c r="H84" s="24"/>
      <c r="I84" s="47" t="s">
        <v>38</v>
      </c>
      <c r="J84" s="48">
        <f>IF(I84="Less(-)",-1,1)</f>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ROUND(total_amount_ba($B$2,$D$2,D84,F84,J84,K84,M84),0)</f>
        <v>4788</v>
      </c>
      <c r="BB84" s="60">
        <f>BA84+SUM(N84:AZ84)</f>
        <v>4788</v>
      </c>
      <c r="BC84" s="56" t="str">
        <f>SpellNumber(L84,BB84)</f>
        <v>INR  Four Thousand Seven Hundred &amp; Eighty Eight  Only</v>
      </c>
      <c r="IA84" s="22">
        <v>12.02</v>
      </c>
      <c r="IB84" s="22" t="s">
        <v>92</v>
      </c>
      <c r="IC84" s="22" t="s">
        <v>169</v>
      </c>
      <c r="ID84" s="22">
        <v>1</v>
      </c>
      <c r="IE84" s="23" t="s">
        <v>65</v>
      </c>
      <c r="IF84" s="23"/>
      <c r="IG84" s="23"/>
      <c r="IH84" s="23"/>
      <c r="II84" s="23"/>
    </row>
    <row r="85" spans="1:243" s="22" customFormat="1" ht="46.5" customHeight="1">
      <c r="A85" s="66">
        <v>12.03</v>
      </c>
      <c r="B85" s="67" t="s">
        <v>189</v>
      </c>
      <c r="C85" s="39" t="s">
        <v>170</v>
      </c>
      <c r="D85" s="68">
        <v>3</v>
      </c>
      <c r="E85" s="69" t="s">
        <v>65</v>
      </c>
      <c r="F85" s="70">
        <v>774.26</v>
      </c>
      <c r="G85" s="40"/>
      <c r="H85" s="24"/>
      <c r="I85" s="47" t="s">
        <v>38</v>
      </c>
      <c r="J85" s="48">
        <f>IF(I85="Less(-)",-1,1)</f>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ROUND(total_amount_ba($B$2,$D$2,D85,F85,J85,K85,M85),0)</f>
        <v>2323</v>
      </c>
      <c r="BB85" s="60">
        <f>BA85+SUM(N85:AZ85)</f>
        <v>2323</v>
      </c>
      <c r="BC85" s="56" t="str">
        <f>SpellNumber(L85,BB85)</f>
        <v>INR  Two Thousand Three Hundred &amp; Twenty Three  Only</v>
      </c>
      <c r="IA85" s="22">
        <v>12.03</v>
      </c>
      <c r="IB85" s="22" t="s">
        <v>189</v>
      </c>
      <c r="IC85" s="22" t="s">
        <v>170</v>
      </c>
      <c r="ID85" s="22">
        <v>3</v>
      </c>
      <c r="IE85" s="23" t="s">
        <v>65</v>
      </c>
      <c r="IF85" s="23"/>
      <c r="IG85" s="23"/>
      <c r="IH85" s="23"/>
      <c r="II85" s="23"/>
    </row>
    <row r="86" spans="1:243" s="22" customFormat="1" ht="57">
      <c r="A86" s="70">
        <v>12.04</v>
      </c>
      <c r="B86" s="67" t="s">
        <v>91</v>
      </c>
      <c r="C86" s="39" t="s">
        <v>171</v>
      </c>
      <c r="D86" s="74"/>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6"/>
      <c r="IA86" s="22">
        <v>12.04</v>
      </c>
      <c r="IB86" s="22" t="s">
        <v>91</v>
      </c>
      <c r="IC86" s="22" t="s">
        <v>171</v>
      </c>
      <c r="IE86" s="23"/>
      <c r="IF86" s="23"/>
      <c r="IG86" s="23"/>
      <c r="IH86" s="23"/>
      <c r="II86" s="23"/>
    </row>
    <row r="87" spans="1:243" s="22" customFormat="1" ht="28.5">
      <c r="A87" s="66">
        <v>12.05</v>
      </c>
      <c r="B87" s="71" t="s">
        <v>92</v>
      </c>
      <c r="C87" s="39" t="s">
        <v>172</v>
      </c>
      <c r="D87" s="68">
        <v>3</v>
      </c>
      <c r="E87" s="69" t="s">
        <v>65</v>
      </c>
      <c r="F87" s="70">
        <v>3052.95</v>
      </c>
      <c r="G87" s="40"/>
      <c r="H87" s="24"/>
      <c r="I87" s="47" t="s">
        <v>38</v>
      </c>
      <c r="J87" s="48">
        <f>IF(I87="Less(-)",-1,1)</f>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ROUND(total_amount_ba($B$2,$D$2,D87,F87,J87,K87,M87),0)</f>
        <v>9159</v>
      </c>
      <c r="BB87" s="60">
        <f>BA87+SUM(N87:AZ87)</f>
        <v>9159</v>
      </c>
      <c r="BC87" s="56" t="str">
        <f>SpellNumber(L87,BB87)</f>
        <v>INR  Nine Thousand One Hundred &amp; Fifty Nine  Only</v>
      </c>
      <c r="IA87" s="22">
        <v>12.05</v>
      </c>
      <c r="IB87" s="22" t="s">
        <v>92</v>
      </c>
      <c r="IC87" s="22" t="s">
        <v>172</v>
      </c>
      <c r="ID87" s="22">
        <v>3</v>
      </c>
      <c r="IE87" s="23" t="s">
        <v>65</v>
      </c>
      <c r="IF87" s="23"/>
      <c r="IG87" s="23"/>
      <c r="IH87" s="23"/>
      <c r="II87" s="23"/>
    </row>
    <row r="88" spans="1:243" s="22" customFormat="1" ht="27" customHeight="1">
      <c r="A88" s="66">
        <v>12.06</v>
      </c>
      <c r="B88" s="71" t="s">
        <v>93</v>
      </c>
      <c r="C88" s="39" t="s">
        <v>173</v>
      </c>
      <c r="D88" s="74"/>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6"/>
      <c r="IA88" s="22">
        <v>12.06</v>
      </c>
      <c r="IB88" s="22" t="s">
        <v>93</v>
      </c>
      <c r="IC88" s="22" t="s">
        <v>173</v>
      </c>
      <c r="IE88" s="23"/>
      <c r="IF88" s="23"/>
      <c r="IG88" s="23"/>
      <c r="IH88" s="23"/>
      <c r="II88" s="23"/>
    </row>
    <row r="89" spans="1:243" s="22" customFormat="1" ht="15.75">
      <c r="A89" s="70">
        <v>12.07</v>
      </c>
      <c r="B89" s="67" t="s">
        <v>94</v>
      </c>
      <c r="C89" s="39" t="s">
        <v>174</v>
      </c>
      <c r="D89" s="74"/>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6"/>
      <c r="IA89" s="22">
        <v>12.07</v>
      </c>
      <c r="IB89" s="22" t="s">
        <v>94</v>
      </c>
      <c r="IC89" s="22" t="s">
        <v>174</v>
      </c>
      <c r="IE89" s="23"/>
      <c r="IF89" s="23"/>
      <c r="IG89" s="23"/>
      <c r="IH89" s="23"/>
      <c r="II89" s="23"/>
    </row>
    <row r="90" spans="1:243" s="22" customFormat="1" ht="15.75" customHeight="1">
      <c r="A90" s="66">
        <v>12.08</v>
      </c>
      <c r="B90" s="71" t="s">
        <v>95</v>
      </c>
      <c r="C90" s="39" t="s">
        <v>175</v>
      </c>
      <c r="D90" s="68">
        <v>1</v>
      </c>
      <c r="E90" s="69" t="s">
        <v>65</v>
      </c>
      <c r="F90" s="70">
        <v>88.64</v>
      </c>
      <c r="G90" s="40"/>
      <c r="H90" s="24"/>
      <c r="I90" s="47" t="s">
        <v>38</v>
      </c>
      <c r="J90" s="48">
        <f>IF(I90="Less(-)",-1,1)</f>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9"/>
      <c r="BA90" s="42">
        <f aca="true" t="shared" si="8" ref="BA90:BA104">ROUND(total_amount_ba($B$2,$D$2,D90,F90,J90,K90,M90),0)</f>
        <v>89</v>
      </c>
      <c r="BB90" s="60">
        <f aca="true" t="shared" si="9" ref="BB90:BB104">BA90+SUM(N90:AZ90)</f>
        <v>89</v>
      </c>
      <c r="BC90" s="56" t="str">
        <f aca="true" t="shared" si="10" ref="BC90:BC104">SpellNumber(L90,BB90)</f>
        <v>INR  Eighty Nine Only</v>
      </c>
      <c r="IA90" s="22">
        <v>12.08</v>
      </c>
      <c r="IB90" s="22" t="s">
        <v>95</v>
      </c>
      <c r="IC90" s="22" t="s">
        <v>175</v>
      </c>
      <c r="ID90" s="22">
        <v>1</v>
      </c>
      <c r="IE90" s="23" t="s">
        <v>65</v>
      </c>
      <c r="IF90" s="23"/>
      <c r="IG90" s="23"/>
      <c r="IH90" s="23"/>
      <c r="II90" s="23"/>
    </row>
    <row r="91" spans="1:243" s="22" customFormat="1" ht="42.75">
      <c r="A91" s="66">
        <v>12.09</v>
      </c>
      <c r="B91" s="71" t="s">
        <v>233</v>
      </c>
      <c r="C91" s="39" t="s">
        <v>176</v>
      </c>
      <c r="D91" s="74"/>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6"/>
      <c r="IA91" s="22">
        <v>12.09</v>
      </c>
      <c r="IB91" s="22" t="s">
        <v>233</v>
      </c>
      <c r="IC91" s="22" t="s">
        <v>176</v>
      </c>
      <c r="IE91" s="23"/>
      <c r="IF91" s="23"/>
      <c r="IG91" s="23"/>
      <c r="IH91" s="23"/>
      <c r="II91" s="23"/>
    </row>
    <row r="92" spans="1:243" s="22" customFormat="1" ht="42.75">
      <c r="A92" s="70">
        <v>12.1</v>
      </c>
      <c r="B92" s="67" t="s">
        <v>234</v>
      </c>
      <c r="C92" s="39" t="s">
        <v>177</v>
      </c>
      <c r="D92" s="68">
        <v>3</v>
      </c>
      <c r="E92" s="69" t="s">
        <v>65</v>
      </c>
      <c r="F92" s="70">
        <v>103.9</v>
      </c>
      <c r="G92" s="40"/>
      <c r="H92" s="24"/>
      <c r="I92" s="47" t="s">
        <v>38</v>
      </c>
      <c r="J92" s="48">
        <f>IF(I92="Less(-)",-1,1)</f>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 t="shared" si="8"/>
        <v>312</v>
      </c>
      <c r="BB92" s="60">
        <f t="shared" si="9"/>
        <v>312</v>
      </c>
      <c r="BC92" s="56" t="str">
        <f t="shared" si="10"/>
        <v>INR  Three Hundred &amp; Twelve  Only</v>
      </c>
      <c r="IA92" s="22">
        <v>12.1</v>
      </c>
      <c r="IB92" s="22" t="s">
        <v>234</v>
      </c>
      <c r="IC92" s="22" t="s">
        <v>177</v>
      </c>
      <c r="ID92" s="22">
        <v>3</v>
      </c>
      <c r="IE92" s="23" t="s">
        <v>65</v>
      </c>
      <c r="IF92" s="23"/>
      <c r="IG92" s="23"/>
      <c r="IH92" s="23"/>
      <c r="II92" s="23"/>
    </row>
    <row r="93" spans="1:243" s="22" customFormat="1" ht="15.75">
      <c r="A93" s="66">
        <v>13</v>
      </c>
      <c r="B93" s="67" t="s">
        <v>96</v>
      </c>
      <c r="C93" s="39" t="s">
        <v>178</v>
      </c>
      <c r="D93" s="74"/>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6"/>
      <c r="IA93" s="22">
        <v>13</v>
      </c>
      <c r="IB93" s="22" t="s">
        <v>96</v>
      </c>
      <c r="IC93" s="22" t="s">
        <v>178</v>
      </c>
      <c r="IE93" s="23"/>
      <c r="IF93" s="23"/>
      <c r="IG93" s="23"/>
      <c r="IH93" s="23"/>
      <c r="II93" s="23"/>
    </row>
    <row r="94" spans="1:243" s="22" customFormat="1" ht="71.25">
      <c r="A94" s="66">
        <v>13.01</v>
      </c>
      <c r="B94" s="67" t="s">
        <v>97</v>
      </c>
      <c r="C94" s="39" t="s">
        <v>179</v>
      </c>
      <c r="D94" s="74"/>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6"/>
      <c r="IA94" s="22">
        <v>13.01</v>
      </c>
      <c r="IB94" s="22" t="s">
        <v>97</v>
      </c>
      <c r="IC94" s="22" t="s">
        <v>179</v>
      </c>
      <c r="IE94" s="23"/>
      <c r="IF94" s="23"/>
      <c r="IG94" s="23"/>
      <c r="IH94" s="23"/>
      <c r="II94" s="23"/>
    </row>
    <row r="95" spans="1:243" s="22" customFormat="1" ht="28.5" customHeight="1">
      <c r="A95" s="70">
        <v>13.02</v>
      </c>
      <c r="B95" s="67" t="s">
        <v>98</v>
      </c>
      <c r="C95" s="39" t="s">
        <v>180</v>
      </c>
      <c r="D95" s="68">
        <v>1</v>
      </c>
      <c r="E95" s="69" t="s">
        <v>74</v>
      </c>
      <c r="F95" s="70">
        <v>249.8</v>
      </c>
      <c r="G95" s="40"/>
      <c r="H95" s="24"/>
      <c r="I95" s="47" t="s">
        <v>38</v>
      </c>
      <c r="J95" s="48">
        <f>IF(I95="Less(-)",-1,1)</f>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8"/>
        <v>250</v>
      </c>
      <c r="BB95" s="60">
        <f t="shared" si="9"/>
        <v>250</v>
      </c>
      <c r="BC95" s="56" t="str">
        <f t="shared" si="10"/>
        <v>INR  Two Hundred &amp; Fifty  Only</v>
      </c>
      <c r="IA95" s="22">
        <v>13.02</v>
      </c>
      <c r="IB95" s="72" t="s">
        <v>98</v>
      </c>
      <c r="IC95" s="22" t="s">
        <v>180</v>
      </c>
      <c r="ID95" s="22">
        <v>1</v>
      </c>
      <c r="IE95" s="23" t="s">
        <v>74</v>
      </c>
      <c r="IF95" s="23"/>
      <c r="IG95" s="23"/>
      <c r="IH95" s="23"/>
      <c r="II95" s="23"/>
    </row>
    <row r="96" spans="1:239" ht="28.5">
      <c r="A96" s="66">
        <v>13.03</v>
      </c>
      <c r="B96" s="71" t="s">
        <v>99</v>
      </c>
      <c r="C96" s="39" t="s">
        <v>258</v>
      </c>
      <c r="D96" s="68">
        <v>13</v>
      </c>
      <c r="E96" s="69" t="s">
        <v>74</v>
      </c>
      <c r="F96" s="70">
        <v>301.7</v>
      </c>
      <c r="G96" s="40"/>
      <c r="H96" s="24"/>
      <c r="I96" s="47" t="s">
        <v>38</v>
      </c>
      <c r="J96" s="48">
        <f>IF(I96="Less(-)",-1,1)</f>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9"/>
      <c r="BA96" s="42">
        <f t="shared" si="8"/>
        <v>3922</v>
      </c>
      <c r="BB96" s="60">
        <f t="shared" si="9"/>
        <v>3922</v>
      </c>
      <c r="BC96" s="56" t="str">
        <f t="shared" si="10"/>
        <v>INR  Three Thousand Nine Hundred &amp; Twenty Two  Only</v>
      </c>
      <c r="IA96" s="1">
        <v>13.03</v>
      </c>
      <c r="IB96" s="1" t="s">
        <v>99</v>
      </c>
      <c r="IC96" s="1" t="s">
        <v>258</v>
      </c>
      <c r="ID96" s="1">
        <v>13</v>
      </c>
      <c r="IE96" s="3" t="s">
        <v>74</v>
      </c>
    </row>
    <row r="97" spans="1:239" ht="27.75" customHeight="1">
      <c r="A97" s="66">
        <v>13.04</v>
      </c>
      <c r="B97" s="71" t="s">
        <v>100</v>
      </c>
      <c r="C97" s="39" t="s">
        <v>259</v>
      </c>
      <c r="D97" s="68">
        <v>4.8</v>
      </c>
      <c r="E97" s="69" t="s">
        <v>74</v>
      </c>
      <c r="F97" s="70">
        <v>560.8</v>
      </c>
      <c r="G97" s="40"/>
      <c r="H97" s="24"/>
      <c r="I97" s="47" t="s">
        <v>38</v>
      </c>
      <c r="J97" s="48">
        <f>IF(I97="Less(-)",-1,1)</f>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8"/>
        <v>2692</v>
      </c>
      <c r="BB97" s="60">
        <f t="shared" si="9"/>
        <v>2692</v>
      </c>
      <c r="BC97" s="56" t="str">
        <f t="shared" si="10"/>
        <v>INR  Two Thousand Six Hundred &amp; Ninety Two  Only</v>
      </c>
      <c r="IA97" s="1">
        <v>13.04</v>
      </c>
      <c r="IB97" s="1" t="s">
        <v>100</v>
      </c>
      <c r="IC97" s="1" t="s">
        <v>259</v>
      </c>
      <c r="ID97" s="1">
        <v>4.8</v>
      </c>
      <c r="IE97" s="3" t="s">
        <v>74</v>
      </c>
    </row>
    <row r="98" spans="1:237" ht="99.75">
      <c r="A98" s="70">
        <v>13.05</v>
      </c>
      <c r="B98" s="67" t="s">
        <v>190</v>
      </c>
      <c r="C98" s="39" t="s">
        <v>260</v>
      </c>
      <c r="D98" s="74"/>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6"/>
      <c r="IA98" s="1">
        <v>13.05</v>
      </c>
      <c r="IB98" s="1" t="s">
        <v>190</v>
      </c>
      <c r="IC98" s="1" t="s">
        <v>260</v>
      </c>
    </row>
    <row r="99" spans="1:239" ht="28.5">
      <c r="A99" s="66">
        <v>13.06</v>
      </c>
      <c r="B99" s="67" t="s">
        <v>98</v>
      </c>
      <c r="C99" s="39" t="s">
        <v>261</v>
      </c>
      <c r="D99" s="68">
        <v>4.2</v>
      </c>
      <c r="E99" s="69" t="s">
        <v>74</v>
      </c>
      <c r="F99" s="70">
        <v>392.45</v>
      </c>
      <c r="G99" s="40"/>
      <c r="H99" s="24"/>
      <c r="I99" s="47" t="s">
        <v>38</v>
      </c>
      <c r="J99" s="48">
        <f>IF(I99="Less(-)",-1,1)</f>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8"/>
        <v>1648</v>
      </c>
      <c r="BB99" s="60">
        <f t="shared" si="9"/>
        <v>1648</v>
      </c>
      <c r="BC99" s="56" t="str">
        <f t="shared" si="10"/>
        <v>INR  One Thousand Six Hundred &amp; Forty Eight  Only</v>
      </c>
      <c r="IA99" s="1">
        <v>13.06</v>
      </c>
      <c r="IB99" s="1" t="s">
        <v>98</v>
      </c>
      <c r="IC99" s="1" t="s">
        <v>261</v>
      </c>
      <c r="ID99" s="1">
        <v>4.2</v>
      </c>
      <c r="IE99" s="3" t="s">
        <v>74</v>
      </c>
    </row>
    <row r="100" spans="1:239" ht="28.5">
      <c r="A100" s="66">
        <v>13.07</v>
      </c>
      <c r="B100" s="67" t="s">
        <v>99</v>
      </c>
      <c r="C100" s="39" t="s">
        <v>262</v>
      </c>
      <c r="D100" s="68">
        <v>6.7</v>
      </c>
      <c r="E100" s="69" t="s">
        <v>74</v>
      </c>
      <c r="F100" s="70">
        <v>433.23</v>
      </c>
      <c r="G100" s="40"/>
      <c r="H100" s="24"/>
      <c r="I100" s="47" t="s">
        <v>38</v>
      </c>
      <c r="J100" s="48">
        <f>IF(I100="Less(-)",-1,1)</f>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 t="shared" si="8"/>
        <v>2903</v>
      </c>
      <c r="BB100" s="60">
        <f t="shared" si="9"/>
        <v>2903</v>
      </c>
      <c r="BC100" s="56" t="str">
        <f t="shared" si="10"/>
        <v>INR  Two Thousand Nine Hundred &amp; Three  Only</v>
      </c>
      <c r="IA100" s="1">
        <v>13.07</v>
      </c>
      <c r="IB100" s="1" t="s">
        <v>99</v>
      </c>
      <c r="IC100" s="1" t="s">
        <v>262</v>
      </c>
      <c r="ID100" s="1">
        <v>6.7</v>
      </c>
      <c r="IE100" s="3" t="s">
        <v>74</v>
      </c>
    </row>
    <row r="101" spans="1:237" ht="63" customHeight="1">
      <c r="A101" s="70">
        <v>13.08</v>
      </c>
      <c r="B101" s="67" t="s">
        <v>101</v>
      </c>
      <c r="C101" s="39" t="s">
        <v>263</v>
      </c>
      <c r="D101" s="74"/>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6"/>
      <c r="IA101" s="1">
        <v>13.08</v>
      </c>
      <c r="IB101" s="1" t="s">
        <v>101</v>
      </c>
      <c r="IC101" s="1" t="s">
        <v>263</v>
      </c>
    </row>
    <row r="102" spans="1:239" ht="28.5">
      <c r="A102" s="66">
        <v>13.09</v>
      </c>
      <c r="B102" s="67" t="s">
        <v>102</v>
      </c>
      <c r="C102" s="39" t="s">
        <v>264</v>
      </c>
      <c r="D102" s="68">
        <v>1</v>
      </c>
      <c r="E102" s="69" t="s">
        <v>65</v>
      </c>
      <c r="F102" s="70">
        <v>590.48</v>
      </c>
      <c r="G102" s="40"/>
      <c r="H102" s="24"/>
      <c r="I102" s="47" t="s">
        <v>38</v>
      </c>
      <c r="J102" s="48">
        <f>IF(I102="Less(-)",-1,1)</f>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8"/>
        <v>590</v>
      </c>
      <c r="BB102" s="60">
        <f t="shared" si="9"/>
        <v>590</v>
      </c>
      <c r="BC102" s="56" t="str">
        <f t="shared" si="10"/>
        <v>INR  Five Hundred &amp; Ninety  Only</v>
      </c>
      <c r="IA102" s="1">
        <v>13.09</v>
      </c>
      <c r="IB102" s="1" t="s">
        <v>102</v>
      </c>
      <c r="IC102" s="1" t="s">
        <v>264</v>
      </c>
      <c r="ID102" s="1">
        <v>1</v>
      </c>
      <c r="IE102" s="3" t="s">
        <v>65</v>
      </c>
    </row>
    <row r="103" spans="1:237" ht="42.75">
      <c r="A103" s="66">
        <v>13.1</v>
      </c>
      <c r="B103" s="67" t="s">
        <v>103</v>
      </c>
      <c r="C103" s="39" t="s">
        <v>265</v>
      </c>
      <c r="D103" s="74"/>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6"/>
      <c r="IA103" s="1">
        <v>13.1</v>
      </c>
      <c r="IB103" s="1" t="s">
        <v>103</v>
      </c>
      <c r="IC103" s="1" t="s">
        <v>265</v>
      </c>
    </row>
    <row r="104" spans="1:239" ht="15.75">
      <c r="A104" s="66">
        <v>13.11</v>
      </c>
      <c r="B104" s="67" t="s">
        <v>104</v>
      </c>
      <c r="C104" s="39" t="s">
        <v>266</v>
      </c>
      <c r="D104" s="68">
        <v>1</v>
      </c>
      <c r="E104" s="69" t="s">
        <v>65</v>
      </c>
      <c r="F104" s="70">
        <v>403.5</v>
      </c>
      <c r="G104" s="40"/>
      <c r="H104" s="24"/>
      <c r="I104" s="47" t="s">
        <v>38</v>
      </c>
      <c r="J104" s="48">
        <f>IF(I104="Less(-)",-1,1)</f>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 t="shared" si="8"/>
        <v>404</v>
      </c>
      <c r="BB104" s="60">
        <f t="shared" si="9"/>
        <v>404</v>
      </c>
      <c r="BC104" s="56" t="str">
        <f t="shared" si="10"/>
        <v>INR  Four Hundred &amp; Four  Only</v>
      </c>
      <c r="IA104" s="1">
        <v>13.11</v>
      </c>
      <c r="IB104" s="1" t="s">
        <v>104</v>
      </c>
      <c r="IC104" s="1" t="s">
        <v>266</v>
      </c>
      <c r="ID104" s="1">
        <v>1</v>
      </c>
      <c r="IE104" s="3" t="s">
        <v>65</v>
      </c>
    </row>
    <row r="105" spans="1:237" ht="216" customHeight="1">
      <c r="A105" s="66">
        <v>13.12</v>
      </c>
      <c r="B105" s="67" t="s">
        <v>235</v>
      </c>
      <c r="C105" s="39" t="s">
        <v>267</v>
      </c>
      <c r="D105" s="74"/>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6"/>
      <c r="IA105" s="1">
        <v>13.12</v>
      </c>
      <c r="IB105" s="1" t="s">
        <v>235</v>
      </c>
      <c r="IC105" s="1" t="s">
        <v>267</v>
      </c>
    </row>
    <row r="106" spans="1:239" ht="42.75">
      <c r="A106" s="66">
        <v>13.13</v>
      </c>
      <c r="B106" s="67" t="s">
        <v>236</v>
      </c>
      <c r="C106" s="39" t="s">
        <v>268</v>
      </c>
      <c r="D106" s="68">
        <v>1</v>
      </c>
      <c r="E106" s="69" t="s">
        <v>65</v>
      </c>
      <c r="F106" s="70">
        <v>1387.5</v>
      </c>
      <c r="G106" s="40"/>
      <c r="H106" s="24"/>
      <c r="I106" s="47" t="s">
        <v>38</v>
      </c>
      <c r="J106" s="48">
        <f>IF(I106="Less(-)",-1,1)</f>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ROUND(total_amount_ba($B$2,$D$2,D106,F106,J106,K106,M106),0)</f>
        <v>1388</v>
      </c>
      <c r="BB106" s="60">
        <f>BA106+SUM(N106:AZ106)</f>
        <v>1388</v>
      </c>
      <c r="BC106" s="56" t="str">
        <f>SpellNumber(L106,BB106)</f>
        <v>INR  One Thousand Three Hundred &amp; Eighty Eight  Only</v>
      </c>
      <c r="IA106" s="1">
        <v>13.13</v>
      </c>
      <c r="IB106" s="1" t="s">
        <v>236</v>
      </c>
      <c r="IC106" s="1" t="s">
        <v>268</v>
      </c>
      <c r="ID106" s="1">
        <v>1</v>
      </c>
      <c r="IE106" s="3" t="s">
        <v>65</v>
      </c>
    </row>
    <row r="107" spans="1:237" ht="57">
      <c r="A107" s="66">
        <v>13.14</v>
      </c>
      <c r="B107" s="67" t="s">
        <v>106</v>
      </c>
      <c r="C107" s="39" t="s">
        <v>269</v>
      </c>
      <c r="D107" s="74"/>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6"/>
      <c r="IA107" s="1">
        <v>13.14</v>
      </c>
      <c r="IB107" s="1" t="s">
        <v>106</v>
      </c>
      <c r="IC107" s="1" t="s">
        <v>269</v>
      </c>
    </row>
    <row r="108" spans="1:239" ht="28.5">
      <c r="A108" s="70">
        <v>13.15</v>
      </c>
      <c r="B108" s="67" t="s">
        <v>105</v>
      </c>
      <c r="C108" s="39" t="s">
        <v>270</v>
      </c>
      <c r="D108" s="68">
        <v>7</v>
      </c>
      <c r="E108" s="69" t="s">
        <v>65</v>
      </c>
      <c r="F108" s="70">
        <v>484.3</v>
      </c>
      <c r="G108" s="40"/>
      <c r="H108" s="24"/>
      <c r="I108" s="47" t="s">
        <v>38</v>
      </c>
      <c r="J108" s="48">
        <f>IF(I108="Less(-)",-1,1)</f>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ROUND(total_amount_ba($B$2,$D$2,D108,F108,J108,K108,M108),0)</f>
        <v>3390</v>
      </c>
      <c r="BB108" s="60">
        <f>BA108+SUM(N108:AZ108)</f>
        <v>3390</v>
      </c>
      <c r="BC108" s="56" t="str">
        <f>SpellNumber(L108,BB108)</f>
        <v>INR  Three Thousand Three Hundred &amp; Ninety  Only</v>
      </c>
      <c r="IA108" s="1">
        <v>13.15</v>
      </c>
      <c r="IB108" s="1" t="s">
        <v>105</v>
      </c>
      <c r="IC108" s="1" t="s">
        <v>270</v>
      </c>
      <c r="ID108" s="1">
        <v>7</v>
      </c>
      <c r="IE108" s="3" t="s">
        <v>65</v>
      </c>
    </row>
    <row r="109" spans="1:237" ht="57">
      <c r="A109" s="66">
        <v>13.16</v>
      </c>
      <c r="B109" s="71" t="s">
        <v>237</v>
      </c>
      <c r="C109" s="39" t="s">
        <v>271</v>
      </c>
      <c r="D109" s="74"/>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6"/>
      <c r="IA109" s="1">
        <v>13.16</v>
      </c>
      <c r="IB109" s="1" t="s">
        <v>237</v>
      </c>
      <c r="IC109" s="1" t="s">
        <v>271</v>
      </c>
    </row>
    <row r="110" spans="1:239" ht="28.5">
      <c r="A110" s="66">
        <v>13.17</v>
      </c>
      <c r="B110" s="71" t="s">
        <v>238</v>
      </c>
      <c r="C110" s="39" t="s">
        <v>272</v>
      </c>
      <c r="D110" s="68">
        <v>4</v>
      </c>
      <c r="E110" s="69" t="s">
        <v>65</v>
      </c>
      <c r="F110" s="70">
        <v>466.46</v>
      </c>
      <c r="G110" s="40"/>
      <c r="H110" s="24"/>
      <c r="I110" s="47" t="s">
        <v>38</v>
      </c>
      <c r="J110" s="48">
        <f>IF(I110="Less(-)",-1,1)</f>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9"/>
      <c r="BA110" s="42">
        <f>ROUND(total_amount_ba($B$2,$D$2,D110,F110,J110,K110,M110),0)</f>
        <v>1866</v>
      </c>
      <c r="BB110" s="60">
        <f>BA110+SUM(N110:AZ110)</f>
        <v>1866</v>
      </c>
      <c r="BC110" s="56" t="str">
        <f>SpellNumber(L110,BB110)</f>
        <v>INR  One Thousand Eight Hundred &amp; Sixty Six  Only</v>
      </c>
      <c r="IA110" s="1">
        <v>13.17</v>
      </c>
      <c r="IB110" s="1" t="s">
        <v>238</v>
      </c>
      <c r="IC110" s="1" t="s">
        <v>272</v>
      </c>
      <c r="ID110" s="1">
        <v>4</v>
      </c>
      <c r="IE110" s="3" t="s">
        <v>65</v>
      </c>
    </row>
    <row r="111" spans="1:239" ht="57">
      <c r="A111" s="70">
        <v>13.18</v>
      </c>
      <c r="B111" s="67" t="s">
        <v>239</v>
      </c>
      <c r="C111" s="39" t="s">
        <v>273</v>
      </c>
      <c r="D111" s="68">
        <v>3.6</v>
      </c>
      <c r="E111" s="69" t="s">
        <v>74</v>
      </c>
      <c r="F111" s="70">
        <v>135.16</v>
      </c>
      <c r="G111" s="40"/>
      <c r="H111" s="24"/>
      <c r="I111" s="47" t="s">
        <v>38</v>
      </c>
      <c r="J111" s="48">
        <f>IF(I111="Less(-)",-1,1)</f>
        <v>1</v>
      </c>
      <c r="K111" s="24" t="s">
        <v>39</v>
      </c>
      <c r="L111" s="24" t="s">
        <v>4</v>
      </c>
      <c r="M111" s="41"/>
      <c r="N111" s="24"/>
      <c r="O111" s="24"/>
      <c r="P111" s="46"/>
      <c r="Q111" s="24"/>
      <c r="R111" s="24"/>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59"/>
      <c r="BA111" s="42">
        <f>ROUND(total_amount_ba($B$2,$D$2,D111,F111,J111,K111,M111),0)</f>
        <v>487</v>
      </c>
      <c r="BB111" s="60">
        <f>BA111+SUM(N111:AZ111)</f>
        <v>487</v>
      </c>
      <c r="BC111" s="56" t="str">
        <f>SpellNumber(L111,BB111)</f>
        <v>INR  Four Hundred &amp; Eighty Seven  Only</v>
      </c>
      <c r="IA111" s="1">
        <v>13.18</v>
      </c>
      <c r="IB111" s="1" t="s">
        <v>239</v>
      </c>
      <c r="IC111" s="1" t="s">
        <v>273</v>
      </c>
      <c r="ID111" s="1">
        <v>3.6</v>
      </c>
      <c r="IE111" s="3" t="s">
        <v>74</v>
      </c>
    </row>
    <row r="112" spans="1:237" ht="15.75">
      <c r="A112" s="66">
        <v>14</v>
      </c>
      <c r="B112" s="67" t="s">
        <v>240</v>
      </c>
      <c r="C112" s="39" t="s">
        <v>274</v>
      </c>
      <c r="D112" s="74"/>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6"/>
      <c r="IA112" s="1">
        <v>14</v>
      </c>
      <c r="IB112" s="1" t="s">
        <v>240</v>
      </c>
      <c r="IC112" s="1" t="s">
        <v>274</v>
      </c>
    </row>
    <row r="113" spans="1:237" ht="85.5">
      <c r="A113" s="66">
        <v>14.01</v>
      </c>
      <c r="B113" s="67" t="s">
        <v>241</v>
      </c>
      <c r="C113" s="39" t="s">
        <v>275</v>
      </c>
      <c r="D113" s="74"/>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6"/>
      <c r="IA113" s="1">
        <v>14.01</v>
      </c>
      <c r="IB113" s="1" t="s">
        <v>241</v>
      </c>
      <c r="IC113" s="1" t="s">
        <v>275</v>
      </c>
    </row>
    <row r="114" spans="1:239" ht="28.5">
      <c r="A114" s="70">
        <v>14.02</v>
      </c>
      <c r="B114" s="67" t="s">
        <v>242</v>
      </c>
      <c r="C114" s="39" t="s">
        <v>276</v>
      </c>
      <c r="D114" s="68">
        <v>10</v>
      </c>
      <c r="E114" s="69" t="s">
        <v>74</v>
      </c>
      <c r="F114" s="70">
        <v>438.57</v>
      </c>
      <c r="G114" s="40"/>
      <c r="H114" s="24"/>
      <c r="I114" s="47" t="s">
        <v>38</v>
      </c>
      <c r="J114" s="48">
        <f>IF(I114="Less(-)",-1,1)</f>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ROUND(total_amount_ba($B$2,$D$2,D114,F114,J114,K114,M114),0)</f>
        <v>4386</v>
      </c>
      <c r="BB114" s="60">
        <f>BA114+SUM(N114:AZ114)</f>
        <v>4386</v>
      </c>
      <c r="BC114" s="56" t="str">
        <f>SpellNumber(L114,BB114)</f>
        <v>INR  Four Thousand Three Hundred &amp; Eighty Six  Only</v>
      </c>
      <c r="IA114" s="1">
        <v>14.02</v>
      </c>
      <c r="IB114" s="1" t="s">
        <v>242</v>
      </c>
      <c r="IC114" s="1" t="s">
        <v>276</v>
      </c>
      <c r="ID114" s="1">
        <v>10</v>
      </c>
      <c r="IE114" s="3" t="s">
        <v>74</v>
      </c>
    </row>
    <row r="115" spans="1:237" ht="85.5">
      <c r="A115" s="66">
        <v>14.03</v>
      </c>
      <c r="B115" s="71" t="s">
        <v>243</v>
      </c>
      <c r="C115" s="39" t="s">
        <v>277</v>
      </c>
      <c r="D115" s="74"/>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6"/>
      <c r="IA115" s="1">
        <v>14.03</v>
      </c>
      <c r="IB115" s="1" t="s">
        <v>243</v>
      </c>
      <c r="IC115" s="1" t="s">
        <v>277</v>
      </c>
    </row>
    <row r="116" spans="1:239" ht="28.5">
      <c r="A116" s="66">
        <v>14.04</v>
      </c>
      <c r="B116" s="71" t="s">
        <v>244</v>
      </c>
      <c r="C116" s="39" t="s">
        <v>278</v>
      </c>
      <c r="D116" s="68">
        <v>10</v>
      </c>
      <c r="E116" s="69" t="s">
        <v>74</v>
      </c>
      <c r="F116" s="70">
        <v>551.77</v>
      </c>
      <c r="G116" s="40"/>
      <c r="H116" s="24"/>
      <c r="I116" s="47" t="s">
        <v>38</v>
      </c>
      <c r="J116" s="48">
        <f>IF(I116="Less(-)",-1,1)</f>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59"/>
      <c r="BA116" s="42">
        <f>ROUND(total_amount_ba($B$2,$D$2,D116,F116,J116,K116,M116),0)</f>
        <v>5518</v>
      </c>
      <c r="BB116" s="60">
        <f>BA116+SUM(N116:AZ116)</f>
        <v>5518</v>
      </c>
      <c r="BC116" s="56" t="str">
        <f>SpellNumber(L116,BB116)</f>
        <v>INR  Five Thousand Five Hundred &amp; Eighteen  Only</v>
      </c>
      <c r="IA116" s="1">
        <v>14.04</v>
      </c>
      <c r="IB116" s="1" t="s">
        <v>244</v>
      </c>
      <c r="IC116" s="1" t="s">
        <v>278</v>
      </c>
      <c r="ID116" s="1">
        <v>10</v>
      </c>
      <c r="IE116" s="3" t="s">
        <v>74</v>
      </c>
    </row>
    <row r="117" spans="1:237" ht="102.75" customHeight="1">
      <c r="A117" s="70">
        <v>14.05</v>
      </c>
      <c r="B117" s="67" t="s">
        <v>245</v>
      </c>
      <c r="C117" s="39" t="s">
        <v>279</v>
      </c>
      <c r="D117" s="74"/>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6"/>
      <c r="IA117" s="1">
        <v>14.05</v>
      </c>
      <c r="IB117" s="1" t="s">
        <v>245</v>
      </c>
      <c r="IC117" s="1" t="s">
        <v>279</v>
      </c>
    </row>
    <row r="118" spans="1:237" ht="15.75">
      <c r="A118" s="66">
        <v>14.06</v>
      </c>
      <c r="B118" s="67" t="s">
        <v>246</v>
      </c>
      <c r="C118" s="39" t="s">
        <v>280</v>
      </c>
      <c r="D118" s="74"/>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6"/>
      <c r="IA118" s="1">
        <v>14.06</v>
      </c>
      <c r="IB118" s="1" t="s">
        <v>246</v>
      </c>
      <c r="IC118" s="1" t="s">
        <v>280</v>
      </c>
    </row>
    <row r="119" spans="1:239" ht="42.75">
      <c r="A119" s="66">
        <v>14.07</v>
      </c>
      <c r="B119" s="67" t="s">
        <v>247</v>
      </c>
      <c r="C119" s="39" t="s">
        <v>281</v>
      </c>
      <c r="D119" s="68">
        <v>1</v>
      </c>
      <c r="E119" s="69" t="s">
        <v>65</v>
      </c>
      <c r="F119" s="70">
        <v>2031.91</v>
      </c>
      <c r="G119" s="40"/>
      <c r="H119" s="24"/>
      <c r="I119" s="47" t="s">
        <v>38</v>
      </c>
      <c r="J119" s="48">
        <f>IF(I119="Less(-)",-1,1)</f>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9"/>
      <c r="BA119" s="42">
        <f>ROUND(total_amount_ba($B$2,$D$2,D119,F119,J119,K119,M119),0)</f>
        <v>2032</v>
      </c>
      <c r="BB119" s="60">
        <f>BA119+SUM(N119:AZ119)</f>
        <v>2032</v>
      </c>
      <c r="BC119" s="56" t="str">
        <f>SpellNumber(L119,BB119)</f>
        <v>INR  Two Thousand  &amp;Thirty Two  Only</v>
      </c>
      <c r="IA119" s="1">
        <v>14.07</v>
      </c>
      <c r="IB119" s="1" t="s">
        <v>247</v>
      </c>
      <c r="IC119" s="1" t="s">
        <v>281</v>
      </c>
      <c r="ID119" s="1">
        <v>1</v>
      </c>
      <c r="IE119" s="3" t="s">
        <v>65</v>
      </c>
    </row>
    <row r="120" spans="1:237" ht="171">
      <c r="A120" s="70">
        <v>14.08</v>
      </c>
      <c r="B120" s="67" t="s">
        <v>248</v>
      </c>
      <c r="C120" s="39" t="s">
        <v>282</v>
      </c>
      <c r="D120" s="74"/>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6"/>
      <c r="IA120" s="1">
        <v>14.08</v>
      </c>
      <c r="IB120" s="1" t="s">
        <v>248</v>
      </c>
      <c r="IC120" s="1" t="s">
        <v>282</v>
      </c>
    </row>
    <row r="121" spans="1:239" ht="28.5">
      <c r="A121" s="66">
        <v>14.09</v>
      </c>
      <c r="B121" s="67" t="s">
        <v>249</v>
      </c>
      <c r="C121" s="39" t="s">
        <v>283</v>
      </c>
      <c r="D121" s="68">
        <v>1</v>
      </c>
      <c r="E121" s="69" t="s">
        <v>65</v>
      </c>
      <c r="F121" s="70">
        <v>546.69</v>
      </c>
      <c r="G121" s="40"/>
      <c r="H121" s="24"/>
      <c r="I121" s="47" t="s">
        <v>38</v>
      </c>
      <c r="J121" s="48">
        <f>IF(I121="Less(-)",-1,1)</f>
        <v>1</v>
      </c>
      <c r="K121" s="24" t="s">
        <v>39</v>
      </c>
      <c r="L121" s="24" t="s">
        <v>4</v>
      </c>
      <c r="M121" s="41"/>
      <c r="N121" s="24"/>
      <c r="O121" s="24"/>
      <c r="P121" s="46"/>
      <c r="Q121" s="24"/>
      <c r="R121" s="24"/>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59"/>
      <c r="BA121" s="42">
        <f>ROUND(total_amount_ba($B$2,$D$2,D121,F121,J121,K121,M121),0)</f>
        <v>547</v>
      </c>
      <c r="BB121" s="60">
        <f>BA121+SUM(N121:AZ121)</f>
        <v>547</v>
      </c>
      <c r="BC121" s="56" t="str">
        <f>SpellNumber(L121,BB121)</f>
        <v>INR  Five Hundred &amp; Forty Seven  Only</v>
      </c>
      <c r="IA121" s="1">
        <v>14.09</v>
      </c>
      <c r="IB121" s="1" t="s">
        <v>249</v>
      </c>
      <c r="IC121" s="1" t="s">
        <v>283</v>
      </c>
      <c r="ID121" s="1">
        <v>1</v>
      </c>
      <c r="IE121" s="3" t="s">
        <v>65</v>
      </c>
    </row>
    <row r="122" spans="1:237" ht="15.75">
      <c r="A122" s="66">
        <v>15</v>
      </c>
      <c r="B122" s="67" t="s">
        <v>250</v>
      </c>
      <c r="C122" s="39" t="s">
        <v>284</v>
      </c>
      <c r="D122" s="74"/>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6"/>
      <c r="IA122" s="1">
        <v>15</v>
      </c>
      <c r="IB122" s="1" t="s">
        <v>250</v>
      </c>
      <c r="IC122" s="1" t="s">
        <v>284</v>
      </c>
    </row>
    <row r="123" spans="1:237" ht="273" customHeight="1">
      <c r="A123" s="66">
        <v>15.01</v>
      </c>
      <c r="B123" s="67" t="s">
        <v>251</v>
      </c>
      <c r="C123" s="39" t="s">
        <v>285</v>
      </c>
      <c r="D123" s="74"/>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6"/>
      <c r="IA123" s="1">
        <v>15.01</v>
      </c>
      <c r="IB123" s="1" t="s">
        <v>251</v>
      </c>
      <c r="IC123" s="1" t="s">
        <v>285</v>
      </c>
    </row>
    <row r="124" spans="1:237" ht="15.75">
      <c r="A124" s="66">
        <v>15.02</v>
      </c>
      <c r="B124" s="67" t="s">
        <v>252</v>
      </c>
      <c r="C124" s="39" t="s">
        <v>286</v>
      </c>
      <c r="D124" s="74"/>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6"/>
      <c r="IA124" s="1">
        <v>15.02</v>
      </c>
      <c r="IB124" s="1" t="s">
        <v>252</v>
      </c>
      <c r="IC124" s="1" t="s">
        <v>286</v>
      </c>
    </row>
    <row r="125" spans="1:239" ht="42.75">
      <c r="A125" s="66">
        <v>15.03</v>
      </c>
      <c r="B125" s="67" t="s">
        <v>253</v>
      </c>
      <c r="C125" s="39" t="s">
        <v>287</v>
      </c>
      <c r="D125" s="68">
        <v>85</v>
      </c>
      <c r="E125" s="69" t="s">
        <v>66</v>
      </c>
      <c r="F125" s="70">
        <v>407.45</v>
      </c>
      <c r="G125" s="40"/>
      <c r="H125" s="24"/>
      <c r="I125" s="47" t="s">
        <v>38</v>
      </c>
      <c r="J125" s="48">
        <f>IF(I125="Less(-)",-1,1)</f>
        <v>1</v>
      </c>
      <c r="K125" s="24" t="s">
        <v>39</v>
      </c>
      <c r="L125" s="24" t="s">
        <v>4</v>
      </c>
      <c r="M125" s="41"/>
      <c r="N125" s="24"/>
      <c r="O125" s="24"/>
      <c r="P125" s="46"/>
      <c r="Q125" s="24"/>
      <c r="R125" s="24"/>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59"/>
      <c r="BA125" s="42">
        <f>ROUND(total_amount_ba($B$2,$D$2,D125,F125,J125,K125,M125),0)</f>
        <v>34633</v>
      </c>
      <c r="BB125" s="60">
        <f>BA125+SUM(N125:AZ125)</f>
        <v>34633</v>
      </c>
      <c r="BC125" s="56" t="str">
        <f>SpellNumber(L125,BB125)</f>
        <v>INR  Thirty Four Thousand Six Hundred &amp; Thirty Three  Only</v>
      </c>
      <c r="IA125" s="1">
        <v>15.03</v>
      </c>
      <c r="IB125" s="1" t="s">
        <v>253</v>
      </c>
      <c r="IC125" s="1" t="s">
        <v>287</v>
      </c>
      <c r="ID125" s="1">
        <v>85</v>
      </c>
      <c r="IE125" s="3" t="s">
        <v>66</v>
      </c>
    </row>
    <row r="126" spans="1:237" ht="114">
      <c r="A126" s="66">
        <v>15.04</v>
      </c>
      <c r="B126" s="67" t="s">
        <v>254</v>
      </c>
      <c r="C126" s="39" t="s">
        <v>288</v>
      </c>
      <c r="D126" s="74"/>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6"/>
      <c r="IA126" s="1">
        <v>15.04</v>
      </c>
      <c r="IB126" s="1" t="s">
        <v>254</v>
      </c>
      <c r="IC126" s="1" t="s">
        <v>288</v>
      </c>
    </row>
    <row r="127" spans="1:239" ht="42.75">
      <c r="A127" s="66">
        <v>15.05</v>
      </c>
      <c r="B127" s="67" t="s">
        <v>253</v>
      </c>
      <c r="C127" s="39" t="s">
        <v>289</v>
      </c>
      <c r="D127" s="68">
        <v>16.2</v>
      </c>
      <c r="E127" s="69" t="s">
        <v>66</v>
      </c>
      <c r="F127" s="70">
        <v>486.58</v>
      </c>
      <c r="G127" s="65">
        <v>20610</v>
      </c>
      <c r="H127" s="50"/>
      <c r="I127" s="51" t="s">
        <v>38</v>
      </c>
      <c r="J127" s="52">
        <f>IF(I127="Less(-)",-1,1)</f>
        <v>1</v>
      </c>
      <c r="K127" s="50" t="s">
        <v>39</v>
      </c>
      <c r="L127" s="50" t="s">
        <v>4</v>
      </c>
      <c r="M127" s="53"/>
      <c r="N127" s="50"/>
      <c r="O127" s="50"/>
      <c r="P127" s="54"/>
      <c r="Q127" s="50"/>
      <c r="R127" s="50"/>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42">
        <f>ROUND(total_amount_ba($B$2,$D$2,D127,F127,J127,K127,M127),0)</f>
        <v>7883</v>
      </c>
      <c r="BB127" s="55">
        <f>BA127+SUM(N127:AZ127)</f>
        <v>7883</v>
      </c>
      <c r="BC127" s="56" t="str">
        <f>SpellNumber(L127,BB127)</f>
        <v>INR  Seven Thousand Eight Hundred &amp; Eighty Three  Only</v>
      </c>
      <c r="IA127" s="1">
        <v>15.05</v>
      </c>
      <c r="IB127" s="1" t="s">
        <v>253</v>
      </c>
      <c r="IC127" s="1" t="s">
        <v>289</v>
      </c>
      <c r="ID127" s="1">
        <v>16.2</v>
      </c>
      <c r="IE127" s="3" t="s">
        <v>66</v>
      </c>
    </row>
    <row r="128" spans="1:237" ht="15.75">
      <c r="A128" s="66">
        <v>16</v>
      </c>
      <c r="B128" s="67" t="s">
        <v>81</v>
      </c>
      <c r="C128" s="39" t="s">
        <v>290</v>
      </c>
      <c r="D128" s="74"/>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6"/>
      <c r="IA128" s="1">
        <v>16</v>
      </c>
      <c r="IB128" s="1" t="s">
        <v>81</v>
      </c>
      <c r="IC128" s="1" t="s">
        <v>290</v>
      </c>
    </row>
    <row r="129" spans="1:239" ht="120" customHeight="1">
      <c r="A129" s="66">
        <v>16.01</v>
      </c>
      <c r="B129" s="67" t="s">
        <v>191</v>
      </c>
      <c r="C129" s="39" t="s">
        <v>291</v>
      </c>
      <c r="D129" s="68">
        <v>1.51</v>
      </c>
      <c r="E129" s="69" t="s">
        <v>192</v>
      </c>
      <c r="F129" s="70">
        <v>4942.04</v>
      </c>
      <c r="G129" s="40"/>
      <c r="H129" s="24"/>
      <c r="I129" s="47" t="s">
        <v>38</v>
      </c>
      <c r="J129" s="48">
        <f>IF(I129="Less(-)",-1,1)</f>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59"/>
      <c r="BA129" s="42">
        <f>ROUND(total_amount_ba($B$2,$D$2,D129,F129,J129,K129,M129),0)</f>
        <v>7462</v>
      </c>
      <c r="BB129" s="60">
        <f>BA129+SUM(N129:AZ129)</f>
        <v>7462</v>
      </c>
      <c r="BC129" s="56" t="str">
        <f>SpellNumber(L129,BB129)</f>
        <v>INR  Seven Thousand Four Hundred &amp; Sixty Two  Only</v>
      </c>
      <c r="IA129" s="1">
        <v>16.01</v>
      </c>
      <c r="IB129" s="73" t="s">
        <v>191</v>
      </c>
      <c r="IC129" s="1" t="s">
        <v>291</v>
      </c>
      <c r="ID129" s="1">
        <v>1.51</v>
      </c>
      <c r="IE129" s="3" t="s">
        <v>192</v>
      </c>
    </row>
    <row r="130" spans="1:55" ht="34.5" customHeight="1">
      <c r="A130" s="25" t="s">
        <v>46</v>
      </c>
      <c r="B130" s="26"/>
      <c r="C130" s="27"/>
      <c r="D130" s="43"/>
      <c r="E130" s="43"/>
      <c r="F130" s="43"/>
      <c r="G130" s="43"/>
      <c r="H130" s="61"/>
      <c r="I130" s="61"/>
      <c r="J130" s="61"/>
      <c r="K130" s="61"/>
      <c r="L130" s="6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63">
        <f>SUM(BA13:BA129)</f>
        <v>254320</v>
      </c>
      <c r="BB130" s="64">
        <f>SUM(BB13:BB129)</f>
        <v>254320</v>
      </c>
      <c r="BC130" s="56" t="str">
        <f>SpellNumber(L130,BB130)</f>
        <v>  Two Lakh Fifty Four Thousand Three Hundred &amp; Twenty  Only</v>
      </c>
    </row>
    <row r="131" spans="1:55" ht="42" customHeight="1">
      <c r="A131" s="26" t="s">
        <v>47</v>
      </c>
      <c r="B131" s="28"/>
      <c r="C131" s="29"/>
      <c r="D131" s="30"/>
      <c r="E131" s="44" t="s">
        <v>54</v>
      </c>
      <c r="F131" s="45"/>
      <c r="G131" s="31"/>
      <c r="H131" s="32"/>
      <c r="I131" s="32"/>
      <c r="J131" s="32"/>
      <c r="K131" s="33"/>
      <c r="L131" s="34"/>
      <c r="M131" s="35"/>
      <c r="N131" s="36"/>
      <c r="O131" s="22"/>
      <c r="P131" s="22"/>
      <c r="Q131" s="22"/>
      <c r="R131" s="22"/>
      <c r="S131" s="22"/>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7">
        <f>IF(ISBLANK(F131),0,IF(E131="Excess (+)",ROUND(BA130+(BA130*F131),2),IF(E131="Less (-)",ROUND(BA130+(BA130*F131*(-1)),2),IF(E131="At Par",BA130,0))))</f>
        <v>0</v>
      </c>
      <c r="BB131" s="38">
        <f>ROUND(BA131,0)</f>
        <v>0</v>
      </c>
      <c r="BC131" s="21" t="str">
        <f>SpellNumber($E$2,BB131)</f>
        <v>INR Zero Only</v>
      </c>
    </row>
    <row r="132" spans="1:55" ht="18">
      <c r="A132" s="25" t="s">
        <v>48</v>
      </c>
      <c r="B132" s="25"/>
      <c r="C132" s="78" t="str">
        <f>SpellNumber($E$2,BB131)</f>
        <v>INR Zero Only</v>
      </c>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row>
    <row r="133" ht="15"/>
    <row r="134" ht="15"/>
    <row r="136" ht="15"/>
    <row r="137" ht="15"/>
    <row r="138" ht="15"/>
    <row r="139" ht="15"/>
    <row r="140" ht="15"/>
    <row r="141" ht="15"/>
    <row r="142" ht="15"/>
    <row r="143" ht="15"/>
    <row r="144" ht="15"/>
    <row r="145" ht="15"/>
    <row r="146" ht="15"/>
    <row r="147" ht="15"/>
    <row r="148" ht="15"/>
    <row r="149" ht="15"/>
    <row r="151" ht="15"/>
    <row r="152" ht="15"/>
    <row r="153" ht="15"/>
    <row r="154" ht="15"/>
    <row r="155" ht="15"/>
    <row r="156" ht="15"/>
    <row r="157"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sheetData>
  <sheetProtection password="9E83" sheet="1"/>
  <autoFilter ref="A11:BC132"/>
  <mergeCells count="68">
    <mergeCell ref="A9:BC9"/>
    <mergeCell ref="C132:BC132"/>
    <mergeCell ref="A1:L1"/>
    <mergeCell ref="A4:BC4"/>
    <mergeCell ref="A5:BC5"/>
    <mergeCell ref="A6:BC6"/>
    <mergeCell ref="A7:BC7"/>
    <mergeCell ref="B8:BC8"/>
    <mergeCell ref="D13:BC13"/>
    <mergeCell ref="D14:BC14"/>
    <mergeCell ref="D16:BC16"/>
    <mergeCell ref="D17:BC17"/>
    <mergeCell ref="D20:BC20"/>
    <mergeCell ref="D21:BC21"/>
    <mergeCell ref="D27:BC27"/>
    <mergeCell ref="D28:BC28"/>
    <mergeCell ref="D30:BC30"/>
    <mergeCell ref="D32:BC32"/>
    <mergeCell ref="D34:BC34"/>
    <mergeCell ref="D35:BC35"/>
    <mergeCell ref="D37:BC37"/>
    <mergeCell ref="D39:BC39"/>
    <mergeCell ref="D42:BC42"/>
    <mergeCell ref="D43:BC43"/>
    <mergeCell ref="D44:BC44"/>
    <mergeCell ref="D48:BC48"/>
    <mergeCell ref="D51:BC51"/>
    <mergeCell ref="D53:BC53"/>
    <mergeCell ref="D54:BC54"/>
    <mergeCell ref="D57:BC57"/>
    <mergeCell ref="D58:BC58"/>
    <mergeCell ref="D60:BC60"/>
    <mergeCell ref="D62:BC62"/>
    <mergeCell ref="D64:BC64"/>
    <mergeCell ref="D65:BC65"/>
    <mergeCell ref="D67:BC67"/>
    <mergeCell ref="D68:BC68"/>
    <mergeCell ref="D70:BC70"/>
    <mergeCell ref="D72:BC72"/>
    <mergeCell ref="D74:BC74"/>
    <mergeCell ref="D76:BC76"/>
    <mergeCell ref="D78:BC78"/>
    <mergeCell ref="D79:BC79"/>
    <mergeCell ref="D82:BC82"/>
    <mergeCell ref="D83:BC83"/>
    <mergeCell ref="D86:BC86"/>
    <mergeCell ref="D88:BC88"/>
    <mergeCell ref="D89:BC89"/>
    <mergeCell ref="D91:BC91"/>
    <mergeCell ref="D93:BC93"/>
    <mergeCell ref="D94:BC94"/>
    <mergeCell ref="D98:BC98"/>
    <mergeCell ref="D101:BC101"/>
    <mergeCell ref="D103:BC103"/>
    <mergeCell ref="D105:BC105"/>
    <mergeCell ref="D107:BC107"/>
    <mergeCell ref="D109:BC109"/>
    <mergeCell ref="D112:BC112"/>
    <mergeCell ref="D123:BC123"/>
    <mergeCell ref="D124:BC124"/>
    <mergeCell ref="D126:BC126"/>
    <mergeCell ref="D128:BC128"/>
    <mergeCell ref="D113:BC113"/>
    <mergeCell ref="D115:BC115"/>
    <mergeCell ref="D117:BC117"/>
    <mergeCell ref="D118:BC118"/>
    <mergeCell ref="D120:BC120"/>
    <mergeCell ref="D122:BC122"/>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31">
      <formula1>IF(E131="Select",-1,IF(E131="At Par",0,0))</formula1>
      <formula2>IF(E131="Select",-1,IF(E131="At Par",0,0.99))</formula2>
    </dataValidation>
    <dataValidation type="list" allowBlank="1" showErrorMessage="1" sqref="E13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1">
      <formula1>0</formula1>
      <formula2>99.9</formula2>
    </dataValidation>
    <dataValidation type="list" allowBlank="1" showErrorMessage="1" sqref="D13:D14 K15 D16:D17 K18:K19 D20:D21 K22:K26 D27:D28 K29 D30 K31 D32 K33 D34:D35 K36 D37 K38 D39 K40:K41 D42:D44 K45:K47 D48 K49:K50 D51 K52 D53:D54 K55:K56 D57:D58 K59 D60 K61 D62 K63 D64:D65 K66 D67:D68 K69 D70 K71 D72 K73 D74 K75 D76 K77 D78:D79 K80:K81 D82:D83 K84:K85 D86 K87 D88:D89 K90 D91 K92 D93:D94 K95:K97 D98 K99:K100 D101 K102 D103 K104 D105 K106 D107 K108 D109 K110:K111 D112:D113 K114 D115 K116 D117:D118 K119 D120 K121 D122:D124 K125 D126 K127 K129 D12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2:H26 G29:H29 G31:H31 G33:H33 G36:H36 G38:H38 G40:H41 G45:H47 G49:H50 G52:H52 G55:H56 G59:H59 G61:H61 G63:H63 G66:H66 G69:H69 G71:H71 G73:H73 G75:H75 G77:H77 G80:H81 G84:H85 G87:H87 G90:H90 G92:H92 G95:H97 G99:H100 G102:H102 G104:H104 G106:H106 G108:H108 G110:H111 G114:H114 G116:H116 G119:H119 G121:H121 G125:H125 G127:H127 G129:H129">
      <formula1>0</formula1>
      <formula2>999999999999999</formula2>
    </dataValidation>
    <dataValidation allowBlank="1" showInputMessage="1" showErrorMessage="1" promptTitle="Addition / Deduction" prompt="Please Choose the correct One" sqref="J15 J18:J19 J22:J26 J29 J31 J33 J36 J38 J40:J41 J45:J47 J49:J50 J52 J55:J56 J59 J61 J63 J66 J69 J71 J73 J75 J77 J80:J81 J84:J85 J87 J90 J92 J95:J97 J99:J100 J102 J104 J106 J108 J110:J111 J114 J116 J119 J121 J125 J127 J129">
      <formula1>0</formula1>
      <formula2>0</formula2>
    </dataValidation>
    <dataValidation type="list" showErrorMessage="1" sqref="I15 I18:I19 I22:I26 I29 I31 I33 I36 I38 I40:I41 I45:I47 I49:I50 I52 I55:I56 I59 I61 I63 I66 I69 I71 I73 I75 I77 I80:I81 I84:I85 I87 I90 I92 I95:I97 I99:I100 I102 I104 I106 I108 I110:I111 I114 I116 I119 I121 I125 I127 I12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2:O26 N29:O29 N31:O31 N33:O33 N36:O36 N38:O38 N40:O41 N45:O47 N49:O50 N52:O52 N55:O56 N59:O59 N61:O61 N63:O63 N66:O66 N69:O69 N71:O71 N73:O73 N75:O75 N77:O77 N80:O81 N84:O85 N87:O87 N90:O90 N92:O92 N95:O97 N99:O100 N102:O102 N104:O104 N106:O106 N108:O108 N110:O111 N114:O114 N116:O116 N119:O119 N121:O121 N125:O125 N127:O127 N129:O1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2:R26 R29 R31 R33 R36 R38 R40:R41 R45:R47 R49:R50 R52 R55:R56 R59 R61 R63 R66 R69 R71 R73 R75 R77 R80:R81 R84:R85 R87 R90 R92 R95:R97 R99:R100 R102 R104 R106 R108 R110:R111 R114 R116 R119 R121 R125 R127 R1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2:Q26 Q29 Q31 Q33 Q36 Q38 Q40:Q41 Q45:Q47 Q49:Q50 Q52 Q55:Q56 Q59 Q61 Q63 Q66 Q69 Q71 Q73 Q75 Q77 Q80:Q81 Q84:Q85 Q87 Q90 Q92 Q95:Q97 Q99:Q100 Q102 Q104 Q106 Q108 Q110:Q111 Q114 Q116 Q119 Q121 Q125 Q127 Q12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2:M26 M29 M31 M33 M36 M38 M40:M41 M45:M47 M49:M50 M52 M55:M56 M59 M61 M63 M66 M69 M71 M73 M75 M77 M80:M81 M84:M85 M87 M90 M92 M95:M97 M99:M100 M102 M104 M106 M108 M110:M111 M114 M116 M119 M121 M125 M127 M129">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D19 D22:D26 D29 D31 D33 D36 D38 D40:D41 D45:D47 D49:D50 D52 D55:D56 D59 D61 D63 D66 D69 D71 D73 D75 D77 D80:D81 D84:D85 D87 D90 D92 D95:D97 D99:D100 D102 D104 D106 D108 D110:D111 D114 D116 D119 D121 D125 D127 D12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F19 F22:F26 F29 F31 F33 F36 F38 F40:F41 F45:F47 F49:F50 F52 F55:F56 F59 F61 F63 F66 F69 F71 F73 F75 F77 F80:F81 F84:F85 F87 F90 F92 F95:F97 F99:F100 F102 F104 F106 F108 F110:F111 F114 F116 F119 F121 F125 F127 F129">
      <formula1>0</formula1>
      <formula2>999999999999999</formula2>
    </dataValidation>
    <dataValidation type="list" allowBlank="1" showInputMessage="1" showErrorMessage="1" sqref="L12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9 L128">
      <formula1>"INR"</formula1>
    </dataValidation>
    <dataValidation allowBlank="1" showInputMessage="1" showErrorMessage="1" promptTitle="Itemcode/Make" prompt="Please enter text" sqref="C13:C129">
      <formula1>0</formula1>
      <formula2>0</formula2>
    </dataValidation>
    <dataValidation type="decimal" allowBlank="1" showInputMessage="1" showErrorMessage="1" errorTitle="Invalid Entry" error="Only Numeric Values are allowed. " sqref="A13:A129">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3" t="s">
        <v>49</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2021-11-15T11:55:54Z</cp:lastPrinted>
  <dcterms:created xsi:type="dcterms:W3CDTF">2009-01-30T06:42:42Z</dcterms:created>
  <dcterms:modified xsi:type="dcterms:W3CDTF">2021-11-15T11:56:11Z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