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<sst xmlns="http://schemas.openxmlformats.org/spreadsheetml/2006/main" count="325" uniqueCount="114">
  <si>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</si>
  <si>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</si>
  <si>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</si>
  <si>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</si>
  <si>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</si>
  <si>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</si>
  <si>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</si>
  <si>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</si>
  <si>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</si>
  <si>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</si>
  <si>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</si>
  <si>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</si>
  <si>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</si>
  <si>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</si>
  <si>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</si>
  <si>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</si>
  <si>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</si>
  <si>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</si>
  <si>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</si>
  <si>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</si>
  <si>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</si>
  <si>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</si>
  <si>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</si>
  <si>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</si>
  <si>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</si>
  <si>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</si>
  <si>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</si>
  <si>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</si>
  <si>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</si>
  <si>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</si>
  <si>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</si>
  <si>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</si>
  <si>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</si>
  <si>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</si>
  <si>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</si>
  <si>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</si>
  <si>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</si>
  <si>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</si>
  <si>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</si>
  <si>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</si>
  <si>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</si>
  <si>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</si>
  <si>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</si>
  <si>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</si>
  <si>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</si>
  <si>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</si>
  <si>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</si>
  <si>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</si>
  <si>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</si>
  <si>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</si>
  <si>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</si>
  <si>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</si>
  <si>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</si>
  <si>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</si>
  <si>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Numbering of ceiling fan/ exhaust fan/ fluorescent fittings as required</t>
  </si>
  <si>
    <t>S &amp; F of following rating &amp; poles 240 volts 'C' curve 10 kA MCB  in the existing MCB DB complete with connection, testing &amp; commissioning etc as reqd.</t>
  </si>
  <si>
    <t>Single Pole (5A to 32A)</t>
  </si>
  <si>
    <t>Double Pole  (40A to 63A)</t>
  </si>
  <si>
    <t>Providing and fixing 6 SWG dia G.I. wire on surface or in recess for loop earthing as required.</t>
  </si>
  <si>
    <t>Supplying and making indoor end termination with brass compression gland and aluminium lugs for following size of PVC insulated and PVC sheathed/XLPE aluminium conductor cable of 1.1kV grade as reqd.</t>
  </si>
  <si>
    <t>2x6 sqmm(19mm)</t>
  </si>
  <si>
    <t>2x10 sqmm(19mm)</t>
  </si>
  <si>
    <t>2x16 sqmm(22mm)</t>
  </si>
  <si>
    <t>Supplying and making straight through joint with cast resin compound including ferrules and other jointing materials for following size of PVC insulated and PVC sheathed/XLPE aluminium conductor cable of 1.1kV grade as reqd.</t>
  </si>
  <si>
    <t>2x6 sqmm, 2x10 sqmm, 2x16 sqmm</t>
  </si>
  <si>
    <t>Supplying &amp; Laying of one no. XLPE cable aluminium conductor steel armoured cable of  size  2x10sqmm, grade 1.1kV in following manners.</t>
  </si>
  <si>
    <t xml:space="preserve">In Ground I/c excavation, sand cushioning protective covering, refilling of earth as reqd.             </t>
  </si>
  <si>
    <t>In existing Pipe</t>
  </si>
  <si>
    <t>In existing open duct</t>
  </si>
  <si>
    <t>Digging cable trench/lifting brick/s and cable for locating fault and refilling the trench, ramming &amp; making good the same as reqd.</t>
  </si>
  <si>
    <t>Dismentling and refixing brass compression type gland up to 35 sq. mm. cable</t>
  </si>
  <si>
    <t>Painting of 8.5 mtr to 11.00 mtr long pole steel tubelar / GI street light poles with minimum two coats of good quality (approved make) aluminium paint after cleaning the surface and rubbing the old paint etc. as required complete.</t>
  </si>
  <si>
    <t xml:space="preserve">Disconnecting and Dismentalling/refixing damaged Changeover Switch/ MCCB /DB/KWH meter/pole fuse box of any size from site and depositing in store I/c cartage etc. as reqd.  </t>
  </si>
  <si>
    <t xml:space="preserve">Fixing of  Switch /DB/KWH meter/pole loose wire fuse box of any size on pole/ wall with ragbolts, nuts and washers etc. as reqd.  </t>
  </si>
  <si>
    <t>Locating fault in the cable lines with meggar etc and rectifying removing &amp; restoring the same and making good the damages etc as required.</t>
  </si>
  <si>
    <t>upto 35 sqmm</t>
  </si>
  <si>
    <t>S&amp;F, connecting and commissioning looping type cable end control box with 2mm fabricated CRCA sheet of  size 200 mm x 200 mm x 125 mm having 1 no. 6amp to 32 amp SPMCB 250 volt and 2 nos. brass neutral link square rod 6 way  and fixed on 5 mm thick bakelite sheet. Box shall have almirah type hing and panel key type lock front door duly painted with earthing strud etc. complete as required.</t>
  </si>
  <si>
    <t>Dismantling,repairing cleaning and commissioning of all type of street light fitting on pole/ walls etc. as reqd.</t>
  </si>
  <si>
    <t>Supplying and drawing of  following sizes of FR PVC insulated copper conductor, 3 core round cable of following size  in the existing surface/ recessed steel/ PVC conduit as required.</t>
  </si>
  <si>
    <t>1.5 Sq.mm</t>
  </si>
  <si>
    <t>Each</t>
  </si>
  <si>
    <t>Mtr.</t>
  </si>
  <si>
    <t>each</t>
  </si>
  <si>
    <t>cum</t>
  </si>
  <si>
    <t>Nos.</t>
  </si>
  <si>
    <t>Mtrs.</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</si>
  <si>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</si>
  <si>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</si>
  <si>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</si>
  <si>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</si>
  <si>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</si>
  <si>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</si>
  <si>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</si>
  <si>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</si>
  <si>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</si>
  <si>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</si>
  <si>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</si>
  <si>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</si>
  <si>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</si>
  <si>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</si>
  <si>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</si>
  <si>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</si>
  <si>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</si>
  <si>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</si>
  <si>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</si>
  <si>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</si>
  <si>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</si>
  <si>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</si>
  <si>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</si>
  <si>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Tender Inviting Authority: Executive Engineer (Elect. &amp; AC)</t>
  </si>
  <si>
    <t>Contract No:  45/Elect/2021/363  dated: 10.09.2021</t>
  </si>
  <si>
    <t>Name of Work: Replacement of damaged pole fuse boxes and pole painting of street light poles from Shivli gate to main gate no. 2</t>
  </si>
  <si>
    <t>Supplying and fixing of light class G.I. pipe of 50 mm dia. (nominal) 3 metres length along the pole for protection of under ground cable as required.</t>
  </si>
  <si>
    <t>Providing and laying in position cement concrete 1:3:6 (1 cement : 2 coarse sand : 6 graded stone aggregate 40 mm nominal size) in foundation of pump, DG set etc including form work etc as required.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</si>
</sst>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sz val="10"/>
      <color rgb="FF000000"/>
      <name val="Courier New"/>
      <family val="3"/>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2" fontId="69"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13" xfId="0" applyFont="1" applyFill="1" applyBorder="1" applyAlignment="1">
      <alignment horizontal="justify" vertical="top" wrapText="1"/>
    </xf>
    <xf numFmtId="2" fontId="3" fillId="0" borderId="13" xfId="0" applyNumberFormat="1" applyFont="1" applyFill="1" applyBorder="1" applyAlignment="1">
      <alignment horizontal="center" vertical="top" wrapText="1"/>
    </xf>
    <xf numFmtId="0" fontId="72" fillId="0" borderId="13" xfId="58" applyNumberFormat="1" applyFont="1" applyFill="1" applyBorder="1" applyAlignment="1">
      <alignment horizontal="left" vertical="top" wrapText="1" readingOrder="1"/>
      <protection/>
    </xf>
    <xf numFmtId="0" fontId="73" fillId="0" borderId="13" xfId="0" applyFont="1" applyFill="1" applyBorder="1" applyAlignment="1">
      <alignment horizontal="center" vertical="top" wrapText="1"/>
    </xf>
    <xf numFmtId="0" fontId="3" fillId="0" borderId="13" xfId="0" applyFont="1" applyFill="1" applyBorder="1" applyAlignment="1">
      <alignment horizontal="center" vertical="top" wrapText="1"/>
    </xf>
    <xf numFmtId="1" fontId="3" fillId="0" borderId="13" xfId="0" applyNumberFormat="1" applyFont="1" applyFill="1" applyBorder="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4"/>
  <sheetViews>
    <sheetView showGridLines="0" zoomScale="73" zoomScaleNormal="73" zoomScalePageLayoutView="0" workbookViewId="0" topLeftCell="A13">
      <selection activeCell="M15" sqref="M15:M17"/>
    </sheetView>
  </sheetViews>
  <sheetFormatPr defaultColWidth="9.140625" defaultRowHeight="15"/>
  <cols>
    <col min="1" max="1" width="15.421875" style="50" customWidth="1"/>
    <col min="2" max="2" width="47.8515625" style="50" customWidth="1"/>
    <col min="3" max="3" width="15.140625" style="50" hidden="1" customWidth="1"/>
    <col min="4" max="4" width="14.57421875" style="50" customWidth="1"/>
    <col min="5" max="5" width="11.28125" style="50" customWidth="1"/>
    <col min="6" max="6" width="14.421875" style="50" hidden="1" customWidth="1"/>
    <col min="7" max="7" width="14.140625" style="50" hidden="1" customWidth="1"/>
    <col min="8" max="9" width="12.140625" style="50" hidden="1" customWidth="1"/>
    <col min="10" max="10" width="9.00390625" style="50" hidden="1" customWidth="1"/>
    <col min="11" max="11" width="19.57421875" style="50" hidden="1" customWidth="1"/>
    <col min="12" max="12" width="14.28125" style="50" hidden="1" customWidth="1"/>
    <col min="13" max="13" width="19.00390625" style="50" customWidth="1"/>
    <col min="14" max="14" width="15.28125" style="5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8515625" style="50" hidden="1" customWidth="1"/>
    <col min="55" max="55" width="43.57421875" style="50" customWidth="1"/>
    <col min="56" max="238" width="9.140625" style="50" customWidth="1"/>
    <col min="239" max="243" width="9.140625" style="52" customWidth="1"/>
    <col min="244" max="16384" width="9.140625" style="50" customWidth="1"/>
  </cols>
  <sheetData>
    <row r="1" spans="1:243" s="1" customFormat="1" ht="25.5" customHeight="1">
      <c r="A1" s="67" t="str">
        <f>B2&amp;" BoQ"</f>
        <v>Item Rate BoQ</v>
      </c>
      <c r="B1" s="67"/>
      <c r="C1" s="67"/>
      <c r="D1" s="67"/>
      <c r="E1" s="67"/>
      <c r="F1" s="67"/>
      <c r="G1" s="67"/>
      <c r="H1" s="67"/>
      <c r="I1" s="67"/>
      <c r="J1" s="67"/>
      <c r="K1" s="67"/>
      <c r="L1" s="67"/>
      <c r="O1" s="2"/>
      <c r="P1" s="2"/>
      <c r="Q1" s="3"/>
      <c r="IE1" s="3"/>
      <c r="IF1" s="3"/>
      <c r="IG1" s="3"/>
      <c r="IH1" s="3"/>
      <c r="II1" s="3"/>
    </row>
    <row r="2" spans="1:17" s="1" customFormat="1" ht="25.5" customHeight="1" hidden="1">
      <c r="A2" s="4" t="s">
        <v>3</v>
      </c>
      <c r="B2" s="4" t="s">
        <v>4</v>
      </c>
      <c r="C2" s="56" t="s">
        <v>5</v>
      </c>
      <c r="D2" s="5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68" t="s">
        <v>109</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7"/>
      <c r="IF4" s="7"/>
      <c r="IG4" s="7"/>
      <c r="IH4" s="7"/>
      <c r="II4" s="7"/>
    </row>
    <row r="5" spans="1:243" s="6" customFormat="1" ht="30.75" customHeight="1">
      <c r="A5" s="68" t="s">
        <v>111</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7"/>
      <c r="IF5" s="7"/>
      <c r="IG5" s="7"/>
      <c r="IH5" s="7"/>
      <c r="II5" s="7"/>
    </row>
    <row r="6" spans="1:243" s="6" customFormat="1" ht="30.75" customHeight="1">
      <c r="A6" s="68" t="s">
        <v>110</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7"/>
      <c r="IF6" s="7"/>
      <c r="IG6" s="7"/>
      <c r="IH6" s="7"/>
      <c r="II6" s="7"/>
    </row>
    <row r="7" spans="1:243" s="6" customFormat="1" ht="29.25" customHeight="1" hidden="1">
      <c r="A7" s="69" t="s">
        <v>10</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7"/>
      <c r="IF7" s="7"/>
      <c r="IG7" s="7"/>
      <c r="IH7" s="7"/>
      <c r="II7" s="7"/>
    </row>
    <row r="8" spans="1:243" s="9" customFormat="1" ht="61.5" customHeight="1">
      <c r="A8" s="8" t="s">
        <v>50</v>
      </c>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2"/>
      <c r="IE8" s="10"/>
      <c r="IF8" s="10"/>
      <c r="IG8" s="10"/>
      <c r="IH8" s="10"/>
      <c r="II8" s="10"/>
    </row>
    <row r="9" spans="1:243" s="11" customFormat="1" ht="61.5" customHeight="1">
      <c r="A9" s="61" t="s">
        <v>11</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53</v>
      </c>
      <c r="G11" s="13"/>
      <c r="H11" s="13"/>
      <c r="I11" s="13" t="s">
        <v>21</v>
      </c>
      <c r="J11" s="13" t="s">
        <v>22</v>
      </c>
      <c r="K11" s="13" t="s">
        <v>23</v>
      </c>
      <c r="L11" s="13" t="s">
        <v>24</v>
      </c>
      <c r="M11" s="16" t="s">
        <v>52</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51</v>
      </c>
      <c r="BB11" s="17" t="s">
        <v>32</v>
      </c>
      <c r="BC11" s="17" t="s">
        <v>33</v>
      </c>
      <c r="IE11" s="15"/>
      <c r="IF11" s="15"/>
      <c r="IG11" s="15"/>
      <c r="IH11" s="15"/>
      <c r="II11" s="15"/>
    </row>
    <row r="12" spans="1:243" s="14" customFormat="1" ht="29.25" customHeight="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4" customFormat="1" ht="46.5" customHeight="1">
      <c r="A13" s="77">
        <v>1</v>
      </c>
      <c r="B13" s="74" t="s">
        <v>54</v>
      </c>
      <c r="C13" s="76" t="s">
        <v>35</v>
      </c>
      <c r="D13" s="75">
        <v>217</v>
      </c>
      <c r="E13" s="75" t="s">
        <v>80</v>
      </c>
      <c r="F13" s="60">
        <v>100</v>
      </c>
      <c r="G13" s="26"/>
      <c r="H13" s="20"/>
      <c r="I13" s="19" t="s">
        <v>37</v>
      </c>
      <c r="J13" s="21">
        <f>IF(I13="Less(-)",-1,1)</f>
        <v>1</v>
      </c>
      <c r="K13" s="22" t="s">
        <v>47</v>
      </c>
      <c r="L13" s="22" t="s">
        <v>7</v>
      </c>
      <c r="M13" s="59"/>
      <c r="N13" s="27"/>
      <c r="O13" s="27"/>
      <c r="P13" s="28"/>
      <c r="Q13" s="27"/>
      <c r="R13" s="27"/>
      <c r="S13" s="29"/>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57">
        <f>total_amount_ba($B$2,$D$2,D13,F13,J13,K13,M13)</f>
        <v>0</v>
      </c>
      <c r="BB13" s="57">
        <f>BA13+SUM(N13:AZ13)</f>
        <v>0</v>
      </c>
      <c r="BC13" s="23" t="str">
        <f>SpellNumber(L13,BB13)</f>
        <v>INR Zero Only</v>
      </c>
      <c r="IE13" s="25">
        <v>1.01</v>
      </c>
      <c r="IF13" s="25" t="s">
        <v>38</v>
      </c>
      <c r="IG13" s="25" t="s">
        <v>35</v>
      </c>
      <c r="IH13" s="25">
        <v>123.223</v>
      </c>
      <c r="II13" s="25" t="s">
        <v>36</v>
      </c>
    </row>
    <row r="14" spans="1:243" s="24" customFormat="1" ht="54" customHeight="1">
      <c r="A14" s="78">
        <v>2</v>
      </c>
      <c r="B14" s="74" t="s">
        <v>55</v>
      </c>
      <c r="C14" s="76" t="s">
        <v>40</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IE14" s="25">
        <v>1.02</v>
      </c>
      <c r="IF14" s="25" t="s">
        <v>39</v>
      </c>
      <c r="IG14" s="25" t="s">
        <v>40</v>
      </c>
      <c r="IH14" s="25">
        <v>213</v>
      </c>
      <c r="II14" s="25" t="s">
        <v>36</v>
      </c>
    </row>
    <row r="15" spans="1:243" s="24" customFormat="1" ht="30.75" customHeight="1">
      <c r="A15" s="78">
        <v>2.1</v>
      </c>
      <c r="B15" s="74" t="s">
        <v>56</v>
      </c>
      <c r="C15" s="76" t="s">
        <v>41</v>
      </c>
      <c r="D15" s="75">
        <v>10</v>
      </c>
      <c r="E15" s="75" t="s">
        <v>80</v>
      </c>
      <c r="F15" s="60">
        <v>10</v>
      </c>
      <c r="G15" s="26"/>
      <c r="H15" s="26"/>
      <c r="I15" s="19" t="s">
        <v>37</v>
      </c>
      <c r="J15" s="21">
        <f>IF(I15="Less(-)",-1,1)</f>
        <v>1</v>
      </c>
      <c r="K15" s="22" t="s">
        <v>47</v>
      </c>
      <c r="L15" s="22" t="s">
        <v>7</v>
      </c>
      <c r="M15" s="59"/>
      <c r="N15" s="27"/>
      <c r="O15" s="27"/>
      <c r="P15" s="28"/>
      <c r="Q15" s="27"/>
      <c r="R15" s="27"/>
      <c r="S15" s="29"/>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57">
        <f aca="true" t="shared" si="0" ref="BA14:BA19">total_amount_ba($B$2,$D$2,D15,F15,J15,K15,M15)</f>
        <v>0</v>
      </c>
      <c r="BB15" s="57">
        <f aca="true" t="shared" si="1" ref="BB14:BB19">BA15+SUM(N15:AZ15)</f>
        <v>0</v>
      </c>
      <c r="BC15" s="23" t="str">
        <f aca="true" t="shared" si="2" ref="BC14:BC19">SpellNumber(L15,BB15)</f>
        <v>INR Zero Only</v>
      </c>
      <c r="IE15" s="25">
        <v>2</v>
      </c>
      <c r="IF15" s="25" t="s">
        <v>34</v>
      </c>
      <c r="IG15" s="25" t="s">
        <v>41</v>
      </c>
      <c r="IH15" s="25">
        <v>10</v>
      </c>
      <c r="II15" s="25" t="s">
        <v>36</v>
      </c>
    </row>
    <row r="16" spans="1:243" s="24" customFormat="1" ht="30.75" customHeight="1">
      <c r="A16" s="78">
        <v>2.2</v>
      </c>
      <c r="B16" s="74" t="s">
        <v>57</v>
      </c>
      <c r="C16" s="76" t="s">
        <v>43</v>
      </c>
      <c r="D16" s="75">
        <v>2</v>
      </c>
      <c r="E16" s="75" t="s">
        <v>80</v>
      </c>
      <c r="F16" s="60">
        <v>10</v>
      </c>
      <c r="G16" s="26"/>
      <c r="H16" s="26"/>
      <c r="I16" s="19" t="s">
        <v>37</v>
      </c>
      <c r="J16" s="21">
        <f>IF(I16="Less(-)",-1,1)</f>
        <v>1</v>
      </c>
      <c r="K16" s="22" t="s">
        <v>47</v>
      </c>
      <c r="L16" s="22" t="s">
        <v>7</v>
      </c>
      <c r="M16" s="59"/>
      <c r="N16" s="27"/>
      <c r="O16" s="27"/>
      <c r="P16" s="28"/>
      <c r="Q16" s="27"/>
      <c r="R16" s="27"/>
      <c r="S16" s="29"/>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57">
        <f t="shared" si="0"/>
        <v>0</v>
      </c>
      <c r="BB16" s="57">
        <f t="shared" si="1"/>
        <v>0</v>
      </c>
      <c r="BC16" s="23" t="str">
        <f t="shared" si="2"/>
        <v>INR Zero Only</v>
      </c>
      <c r="IE16" s="25">
        <v>3</v>
      </c>
      <c r="IF16" s="25" t="s">
        <v>42</v>
      </c>
      <c r="IG16" s="25" t="s">
        <v>43</v>
      </c>
      <c r="IH16" s="25">
        <v>10</v>
      </c>
      <c r="II16" s="25" t="s">
        <v>36</v>
      </c>
    </row>
    <row r="17" spans="1:243" s="24" customFormat="1" ht="40.5" customHeight="1">
      <c r="A17" s="78">
        <v>3</v>
      </c>
      <c r="B17" s="74" t="s">
        <v>58</v>
      </c>
      <c r="C17" s="76" t="s">
        <v>44</v>
      </c>
      <c r="D17" s="75">
        <v>80</v>
      </c>
      <c r="E17" s="75" t="s">
        <v>81</v>
      </c>
      <c r="F17" s="60">
        <v>10</v>
      </c>
      <c r="G17" s="26"/>
      <c r="H17" s="26"/>
      <c r="I17" s="19" t="s">
        <v>37</v>
      </c>
      <c r="J17" s="21">
        <f>IF(I17="Less(-)",-1,1)</f>
        <v>1</v>
      </c>
      <c r="K17" s="22" t="s">
        <v>47</v>
      </c>
      <c r="L17" s="22" t="s">
        <v>7</v>
      </c>
      <c r="M17" s="59"/>
      <c r="N17" s="27"/>
      <c r="O17" s="27"/>
      <c r="P17" s="28"/>
      <c r="Q17" s="27"/>
      <c r="R17" s="27"/>
      <c r="S17" s="29"/>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57">
        <f t="shared" si="0"/>
        <v>0</v>
      </c>
      <c r="BB17" s="57">
        <f t="shared" si="1"/>
        <v>0</v>
      </c>
      <c r="BC17" s="23" t="str">
        <f t="shared" si="2"/>
        <v>INR Zero Only</v>
      </c>
      <c r="IE17" s="25">
        <v>1.01</v>
      </c>
      <c r="IF17" s="25" t="s">
        <v>38</v>
      </c>
      <c r="IG17" s="25" t="s">
        <v>35</v>
      </c>
      <c r="IH17" s="25">
        <v>123.223</v>
      </c>
      <c r="II17" s="25" t="s">
        <v>36</v>
      </c>
    </row>
    <row r="18" spans="1:243" s="24" customFormat="1" ht="69">
      <c r="A18" s="78">
        <v>4</v>
      </c>
      <c r="B18" s="74" t="s">
        <v>59</v>
      </c>
      <c r="C18" s="76" t="s">
        <v>86</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IE18" s="25">
        <v>1.02</v>
      </c>
      <c r="IF18" s="25" t="s">
        <v>39</v>
      </c>
      <c r="IG18" s="25" t="s">
        <v>40</v>
      </c>
      <c r="IH18" s="25">
        <v>213</v>
      </c>
      <c r="II18" s="25" t="s">
        <v>36</v>
      </c>
    </row>
    <row r="19" spans="1:243" s="24" customFormat="1" ht="30" customHeight="1">
      <c r="A19" s="78">
        <v>4.1</v>
      </c>
      <c r="B19" s="74" t="s">
        <v>60</v>
      </c>
      <c r="C19" s="76" t="s">
        <v>87</v>
      </c>
      <c r="D19" s="75">
        <v>5</v>
      </c>
      <c r="E19" s="75" t="s">
        <v>80</v>
      </c>
      <c r="F19" s="60">
        <v>10</v>
      </c>
      <c r="G19" s="26"/>
      <c r="H19" s="26"/>
      <c r="I19" s="19" t="s">
        <v>37</v>
      </c>
      <c r="J19" s="21">
        <f>IF(I19="Less(-)",-1,1)</f>
        <v>1</v>
      </c>
      <c r="K19" s="22" t="s">
        <v>47</v>
      </c>
      <c r="L19" s="22" t="s">
        <v>7</v>
      </c>
      <c r="M19" s="59"/>
      <c r="N19" s="27"/>
      <c r="O19" s="27"/>
      <c r="P19" s="28"/>
      <c r="Q19" s="27"/>
      <c r="R19" s="27"/>
      <c r="S19" s="29"/>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57">
        <f t="shared" si="0"/>
        <v>0</v>
      </c>
      <c r="BB19" s="57">
        <f t="shared" si="1"/>
        <v>0</v>
      </c>
      <c r="BC19" s="23" t="str">
        <f t="shared" si="2"/>
        <v>INR Zero Only</v>
      </c>
      <c r="IE19" s="25">
        <v>2</v>
      </c>
      <c r="IF19" s="25" t="s">
        <v>34</v>
      </c>
      <c r="IG19" s="25" t="s">
        <v>41</v>
      </c>
      <c r="IH19" s="25">
        <v>10</v>
      </c>
      <c r="II19" s="25" t="s">
        <v>36</v>
      </c>
    </row>
    <row r="20" spans="1:243" s="24" customFormat="1" ht="30" customHeight="1">
      <c r="A20" s="78">
        <v>4.2</v>
      </c>
      <c r="B20" s="74" t="s">
        <v>61</v>
      </c>
      <c r="C20" s="76" t="s">
        <v>88</v>
      </c>
      <c r="D20" s="75">
        <v>5</v>
      </c>
      <c r="E20" s="75" t="s">
        <v>80</v>
      </c>
      <c r="F20" s="60">
        <v>100</v>
      </c>
      <c r="G20" s="26"/>
      <c r="H20" s="26"/>
      <c r="I20" s="19" t="s">
        <v>37</v>
      </c>
      <c r="J20" s="21">
        <f aca="true" t="shared" si="3" ref="J20:J25">IF(I20="Less(-)",-1,1)</f>
        <v>1</v>
      </c>
      <c r="K20" s="22" t="s">
        <v>47</v>
      </c>
      <c r="L20" s="22" t="s">
        <v>7</v>
      </c>
      <c r="M20" s="59"/>
      <c r="N20" s="27"/>
      <c r="O20" s="27"/>
      <c r="P20" s="28"/>
      <c r="Q20" s="27"/>
      <c r="R20" s="27"/>
      <c r="S20" s="29"/>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57">
        <f aca="true" t="shared" si="4" ref="BA20:BA25">total_amount_ba($B$2,$D$2,D20,F20,J20,K20,M20)</f>
        <v>0</v>
      </c>
      <c r="BB20" s="57">
        <f aca="true" t="shared" si="5" ref="BB20:BB25">BA20+SUM(N20:AZ20)</f>
        <v>0</v>
      </c>
      <c r="BC20" s="23" t="str">
        <f aca="true" t="shared" si="6" ref="BC20:BC25">SpellNumber(L20,BB20)</f>
        <v>INR Zero Only</v>
      </c>
      <c r="IE20" s="25">
        <v>1.02</v>
      </c>
      <c r="IF20" s="25" t="s">
        <v>39</v>
      </c>
      <c r="IG20" s="25" t="s">
        <v>40</v>
      </c>
      <c r="IH20" s="25">
        <v>213</v>
      </c>
      <c r="II20" s="25" t="s">
        <v>36</v>
      </c>
    </row>
    <row r="21" spans="1:243" s="24" customFormat="1" ht="30" customHeight="1">
      <c r="A21" s="78">
        <v>4.3</v>
      </c>
      <c r="B21" s="74" t="s">
        <v>62</v>
      </c>
      <c r="C21" s="76" t="s">
        <v>89</v>
      </c>
      <c r="D21" s="75">
        <v>5</v>
      </c>
      <c r="E21" s="75" t="s">
        <v>80</v>
      </c>
      <c r="F21" s="60">
        <v>10</v>
      </c>
      <c r="G21" s="26"/>
      <c r="H21" s="26"/>
      <c r="I21" s="19" t="s">
        <v>37</v>
      </c>
      <c r="J21" s="21">
        <f t="shared" si="3"/>
        <v>1</v>
      </c>
      <c r="K21" s="22" t="s">
        <v>47</v>
      </c>
      <c r="L21" s="22" t="s">
        <v>7</v>
      </c>
      <c r="M21" s="59"/>
      <c r="N21" s="27"/>
      <c r="O21" s="27"/>
      <c r="P21" s="28"/>
      <c r="Q21" s="27"/>
      <c r="R21" s="27"/>
      <c r="S21" s="29"/>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57">
        <f t="shared" si="4"/>
        <v>0</v>
      </c>
      <c r="BB21" s="57">
        <f t="shared" si="5"/>
        <v>0</v>
      </c>
      <c r="BC21" s="23" t="str">
        <f t="shared" si="6"/>
        <v>INR Zero Only</v>
      </c>
      <c r="IE21" s="25">
        <v>2</v>
      </c>
      <c r="IF21" s="25" t="s">
        <v>34</v>
      </c>
      <c r="IG21" s="25" t="s">
        <v>41</v>
      </c>
      <c r="IH21" s="25">
        <v>10</v>
      </c>
      <c r="II21" s="25" t="s">
        <v>36</v>
      </c>
    </row>
    <row r="22" spans="1:243" s="24" customFormat="1" ht="81.75" customHeight="1">
      <c r="A22" s="78">
        <v>5</v>
      </c>
      <c r="B22" s="74" t="s">
        <v>63</v>
      </c>
      <c r="C22" s="76" t="s">
        <v>90</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IE22" s="25">
        <v>3</v>
      </c>
      <c r="IF22" s="25" t="s">
        <v>42</v>
      </c>
      <c r="IG22" s="25" t="s">
        <v>43</v>
      </c>
      <c r="IH22" s="25">
        <v>10</v>
      </c>
      <c r="II22" s="25" t="s">
        <v>36</v>
      </c>
    </row>
    <row r="23" spans="1:243" s="24" customFormat="1" ht="30" customHeight="1">
      <c r="A23" s="78">
        <v>5.1</v>
      </c>
      <c r="B23" s="74" t="s">
        <v>64</v>
      </c>
      <c r="C23" s="76" t="s">
        <v>91</v>
      </c>
      <c r="D23" s="75">
        <v>10</v>
      </c>
      <c r="E23" s="75" t="s">
        <v>80</v>
      </c>
      <c r="F23" s="60">
        <v>10</v>
      </c>
      <c r="G23" s="26"/>
      <c r="H23" s="26"/>
      <c r="I23" s="19" t="s">
        <v>37</v>
      </c>
      <c r="J23" s="21">
        <f t="shared" si="3"/>
        <v>1</v>
      </c>
      <c r="K23" s="22" t="s">
        <v>47</v>
      </c>
      <c r="L23" s="22" t="s">
        <v>7</v>
      </c>
      <c r="M23" s="59"/>
      <c r="N23" s="27"/>
      <c r="O23" s="27"/>
      <c r="P23" s="28"/>
      <c r="Q23" s="27"/>
      <c r="R23" s="27"/>
      <c r="S23" s="29"/>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57">
        <f t="shared" si="4"/>
        <v>0</v>
      </c>
      <c r="BB23" s="57">
        <f t="shared" si="5"/>
        <v>0</v>
      </c>
      <c r="BC23" s="23" t="str">
        <f t="shared" si="6"/>
        <v>INR Zero Only</v>
      </c>
      <c r="IE23" s="25">
        <v>1.01</v>
      </c>
      <c r="IF23" s="25" t="s">
        <v>38</v>
      </c>
      <c r="IG23" s="25" t="s">
        <v>35</v>
      </c>
      <c r="IH23" s="25">
        <v>123.223</v>
      </c>
      <c r="II23" s="25" t="s">
        <v>36</v>
      </c>
    </row>
    <row r="24" spans="1:243" s="24" customFormat="1" ht="51" customHeight="1">
      <c r="A24" s="78">
        <v>6</v>
      </c>
      <c r="B24" s="74" t="s">
        <v>112</v>
      </c>
      <c r="C24" s="76" t="s">
        <v>92</v>
      </c>
      <c r="D24" s="75">
        <v>55</v>
      </c>
      <c r="E24" s="75" t="s">
        <v>82</v>
      </c>
      <c r="F24" s="60">
        <v>10</v>
      </c>
      <c r="G24" s="26"/>
      <c r="H24" s="26"/>
      <c r="I24" s="19" t="s">
        <v>37</v>
      </c>
      <c r="J24" s="21">
        <f t="shared" si="3"/>
        <v>1</v>
      </c>
      <c r="K24" s="22" t="s">
        <v>47</v>
      </c>
      <c r="L24" s="22" t="s">
        <v>7</v>
      </c>
      <c r="M24" s="59"/>
      <c r="N24" s="27"/>
      <c r="O24" s="27"/>
      <c r="P24" s="28"/>
      <c r="Q24" s="27"/>
      <c r="R24" s="27"/>
      <c r="S24" s="29"/>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1"/>
      <c r="AV24" s="30"/>
      <c r="AW24" s="30"/>
      <c r="AX24" s="30"/>
      <c r="AY24" s="30"/>
      <c r="AZ24" s="30"/>
      <c r="BA24" s="57">
        <f t="shared" si="4"/>
        <v>0</v>
      </c>
      <c r="BB24" s="57">
        <f t="shared" si="5"/>
        <v>0</v>
      </c>
      <c r="BC24" s="23" t="str">
        <f t="shared" si="6"/>
        <v>INR Zero Only</v>
      </c>
      <c r="IE24" s="25">
        <v>1.02</v>
      </c>
      <c r="IF24" s="25" t="s">
        <v>39</v>
      </c>
      <c r="IG24" s="25" t="s">
        <v>40</v>
      </c>
      <c r="IH24" s="25">
        <v>213</v>
      </c>
      <c r="II24" s="25" t="s">
        <v>36</v>
      </c>
    </row>
    <row r="25" spans="1:243" s="24" customFormat="1" ht="78" customHeight="1">
      <c r="A25" s="78">
        <v>7</v>
      </c>
      <c r="B25" s="74" t="s">
        <v>113</v>
      </c>
      <c r="C25" s="76" t="s">
        <v>93</v>
      </c>
      <c r="D25" s="75">
        <v>8</v>
      </c>
      <c r="E25" s="75" t="s">
        <v>83</v>
      </c>
      <c r="F25" s="60">
        <v>10</v>
      </c>
      <c r="G25" s="26"/>
      <c r="H25" s="26"/>
      <c r="I25" s="19" t="s">
        <v>37</v>
      </c>
      <c r="J25" s="21">
        <f t="shared" si="3"/>
        <v>1</v>
      </c>
      <c r="K25" s="22" t="s">
        <v>47</v>
      </c>
      <c r="L25" s="22" t="s">
        <v>7</v>
      </c>
      <c r="M25" s="59"/>
      <c r="N25" s="27"/>
      <c r="O25" s="27"/>
      <c r="P25" s="28"/>
      <c r="Q25" s="27"/>
      <c r="R25" s="27"/>
      <c r="S25" s="29"/>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57">
        <f t="shared" si="4"/>
        <v>0</v>
      </c>
      <c r="BB25" s="57">
        <f t="shared" si="5"/>
        <v>0</v>
      </c>
      <c r="BC25" s="23" t="str">
        <f t="shared" si="6"/>
        <v>INR Zero Only</v>
      </c>
      <c r="IE25" s="25">
        <v>2</v>
      </c>
      <c r="IF25" s="25" t="s">
        <v>34</v>
      </c>
      <c r="IG25" s="25" t="s">
        <v>41</v>
      </c>
      <c r="IH25" s="25">
        <v>10</v>
      </c>
      <c r="II25" s="25" t="s">
        <v>36</v>
      </c>
    </row>
    <row r="26" spans="1:243" s="24" customFormat="1" ht="54.75" customHeight="1">
      <c r="A26" s="78">
        <v>8</v>
      </c>
      <c r="B26" s="74" t="s">
        <v>65</v>
      </c>
      <c r="C26" s="76" t="s">
        <v>94</v>
      </c>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IE26" s="25">
        <v>1.02</v>
      </c>
      <c r="IF26" s="25" t="s">
        <v>39</v>
      </c>
      <c r="IG26" s="25" t="s">
        <v>40</v>
      </c>
      <c r="IH26" s="25">
        <v>213</v>
      </c>
      <c r="II26" s="25" t="s">
        <v>36</v>
      </c>
    </row>
    <row r="27" spans="1:243" s="24" customFormat="1" ht="30" customHeight="1">
      <c r="A27" s="78">
        <v>8.1</v>
      </c>
      <c r="B27" s="74" t="s">
        <v>66</v>
      </c>
      <c r="C27" s="76" t="s">
        <v>95</v>
      </c>
      <c r="D27" s="75">
        <v>10</v>
      </c>
      <c r="E27" s="75" t="s">
        <v>81</v>
      </c>
      <c r="F27" s="60">
        <v>10</v>
      </c>
      <c r="G27" s="26"/>
      <c r="H27" s="26"/>
      <c r="I27" s="19" t="s">
        <v>37</v>
      </c>
      <c r="J27" s="21">
        <f>IF(I27="Less(-)",-1,1)</f>
        <v>1</v>
      </c>
      <c r="K27" s="22" t="s">
        <v>47</v>
      </c>
      <c r="L27" s="22" t="s">
        <v>7</v>
      </c>
      <c r="M27" s="59"/>
      <c r="N27" s="27"/>
      <c r="O27" s="27"/>
      <c r="P27" s="28"/>
      <c r="Q27" s="27"/>
      <c r="R27" s="27"/>
      <c r="S27" s="29"/>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57">
        <f aca="true" t="shared" si="7" ref="BA26:BA31">total_amount_ba($B$2,$D$2,D27,F27,J27,K27,M27)</f>
        <v>0</v>
      </c>
      <c r="BB27" s="57">
        <f aca="true" t="shared" si="8" ref="BB26:BB31">BA27+SUM(N27:AZ27)</f>
        <v>0</v>
      </c>
      <c r="BC27" s="23" t="str">
        <f aca="true" t="shared" si="9" ref="BC26:BC31">SpellNumber(L27,BB27)</f>
        <v>INR Zero Only</v>
      </c>
      <c r="IE27" s="25">
        <v>2</v>
      </c>
      <c r="IF27" s="25" t="s">
        <v>34</v>
      </c>
      <c r="IG27" s="25" t="s">
        <v>41</v>
      </c>
      <c r="IH27" s="25">
        <v>10</v>
      </c>
      <c r="II27" s="25" t="s">
        <v>36</v>
      </c>
    </row>
    <row r="28" spans="1:243" s="24" customFormat="1" ht="30" customHeight="1">
      <c r="A28" s="78">
        <v>8.2</v>
      </c>
      <c r="B28" s="74" t="s">
        <v>67</v>
      </c>
      <c r="C28" s="76" t="s">
        <v>96</v>
      </c>
      <c r="D28" s="75">
        <v>40</v>
      </c>
      <c r="E28" s="75" t="s">
        <v>81</v>
      </c>
      <c r="F28" s="60">
        <v>10</v>
      </c>
      <c r="G28" s="26"/>
      <c r="H28" s="26"/>
      <c r="I28" s="19" t="s">
        <v>37</v>
      </c>
      <c r="J28" s="21">
        <f>IF(I28="Less(-)",-1,1)</f>
        <v>1</v>
      </c>
      <c r="K28" s="22" t="s">
        <v>47</v>
      </c>
      <c r="L28" s="22" t="s">
        <v>7</v>
      </c>
      <c r="M28" s="59"/>
      <c r="N28" s="27"/>
      <c r="O28" s="27"/>
      <c r="P28" s="28"/>
      <c r="Q28" s="27"/>
      <c r="R28" s="27"/>
      <c r="S28" s="29"/>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57">
        <f t="shared" si="7"/>
        <v>0</v>
      </c>
      <c r="BB28" s="57">
        <f t="shared" si="8"/>
        <v>0</v>
      </c>
      <c r="BC28" s="23" t="str">
        <f t="shared" si="9"/>
        <v>INR Zero Only</v>
      </c>
      <c r="IE28" s="25">
        <v>3</v>
      </c>
      <c r="IF28" s="25" t="s">
        <v>42</v>
      </c>
      <c r="IG28" s="25" t="s">
        <v>43</v>
      </c>
      <c r="IH28" s="25">
        <v>10</v>
      </c>
      <c r="II28" s="25" t="s">
        <v>36</v>
      </c>
    </row>
    <row r="29" spans="1:243" s="24" customFormat="1" ht="30" customHeight="1">
      <c r="A29" s="78">
        <v>8.3</v>
      </c>
      <c r="B29" s="74" t="s">
        <v>68</v>
      </c>
      <c r="C29" s="76" t="s">
        <v>97</v>
      </c>
      <c r="D29" s="75">
        <v>20</v>
      </c>
      <c r="E29" s="75" t="s">
        <v>81</v>
      </c>
      <c r="F29" s="60">
        <v>10</v>
      </c>
      <c r="G29" s="26"/>
      <c r="H29" s="26"/>
      <c r="I29" s="19" t="s">
        <v>37</v>
      </c>
      <c r="J29" s="21">
        <f>IF(I29="Less(-)",-1,1)</f>
        <v>1</v>
      </c>
      <c r="K29" s="22" t="s">
        <v>47</v>
      </c>
      <c r="L29" s="22" t="s">
        <v>7</v>
      </c>
      <c r="M29" s="59"/>
      <c r="N29" s="27"/>
      <c r="O29" s="27"/>
      <c r="P29" s="28"/>
      <c r="Q29" s="27"/>
      <c r="R29" s="27"/>
      <c r="S29" s="29"/>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57">
        <f t="shared" si="7"/>
        <v>0</v>
      </c>
      <c r="BB29" s="57">
        <f t="shared" si="8"/>
        <v>0</v>
      </c>
      <c r="BC29" s="23" t="str">
        <f t="shared" si="9"/>
        <v>INR Zero Only</v>
      </c>
      <c r="IE29" s="25">
        <v>1.01</v>
      </c>
      <c r="IF29" s="25" t="s">
        <v>38</v>
      </c>
      <c r="IG29" s="25" t="s">
        <v>35</v>
      </c>
      <c r="IH29" s="25">
        <v>123.223</v>
      </c>
      <c r="II29" s="25" t="s">
        <v>36</v>
      </c>
    </row>
    <row r="30" spans="1:243" s="24" customFormat="1" ht="63" customHeight="1">
      <c r="A30" s="78">
        <v>9</v>
      </c>
      <c r="B30" s="74" t="s">
        <v>69</v>
      </c>
      <c r="C30" s="76" t="s">
        <v>98</v>
      </c>
      <c r="D30" s="75">
        <v>650</v>
      </c>
      <c r="E30" s="75" t="s">
        <v>81</v>
      </c>
      <c r="F30" s="60">
        <v>10</v>
      </c>
      <c r="G30" s="26"/>
      <c r="H30" s="26"/>
      <c r="I30" s="19" t="s">
        <v>37</v>
      </c>
      <c r="J30" s="21">
        <f>IF(I30="Less(-)",-1,1)</f>
        <v>1</v>
      </c>
      <c r="K30" s="22" t="s">
        <v>47</v>
      </c>
      <c r="L30" s="22" t="s">
        <v>7</v>
      </c>
      <c r="M30" s="59"/>
      <c r="N30" s="27"/>
      <c r="O30" s="27"/>
      <c r="P30" s="28"/>
      <c r="Q30" s="27"/>
      <c r="R30" s="27"/>
      <c r="S30" s="29"/>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1"/>
      <c r="AV30" s="30"/>
      <c r="AW30" s="30"/>
      <c r="AX30" s="30"/>
      <c r="AY30" s="30"/>
      <c r="AZ30" s="30"/>
      <c r="BA30" s="57">
        <f t="shared" si="7"/>
        <v>0</v>
      </c>
      <c r="BB30" s="57">
        <f t="shared" si="8"/>
        <v>0</v>
      </c>
      <c r="BC30" s="23" t="str">
        <f t="shared" si="9"/>
        <v>INR Zero Only</v>
      </c>
      <c r="IE30" s="25">
        <v>1.02</v>
      </c>
      <c r="IF30" s="25" t="s">
        <v>39</v>
      </c>
      <c r="IG30" s="25" t="s">
        <v>40</v>
      </c>
      <c r="IH30" s="25">
        <v>213</v>
      </c>
      <c r="II30" s="25" t="s">
        <v>36</v>
      </c>
    </row>
    <row r="31" spans="1:243" s="24" customFormat="1" ht="42.75" customHeight="1">
      <c r="A31" s="78">
        <v>10</v>
      </c>
      <c r="B31" s="74" t="s">
        <v>70</v>
      </c>
      <c r="C31" s="76" t="s">
        <v>99</v>
      </c>
      <c r="D31" s="75">
        <v>330</v>
      </c>
      <c r="E31" s="75" t="s">
        <v>84</v>
      </c>
      <c r="F31" s="60">
        <v>10</v>
      </c>
      <c r="G31" s="26"/>
      <c r="H31" s="26"/>
      <c r="I31" s="19" t="s">
        <v>37</v>
      </c>
      <c r="J31" s="21">
        <f>IF(I31="Less(-)",-1,1)</f>
        <v>1</v>
      </c>
      <c r="K31" s="22" t="s">
        <v>47</v>
      </c>
      <c r="L31" s="22" t="s">
        <v>7</v>
      </c>
      <c r="M31" s="59"/>
      <c r="N31" s="27"/>
      <c r="O31" s="27"/>
      <c r="P31" s="28"/>
      <c r="Q31" s="27"/>
      <c r="R31" s="27"/>
      <c r="S31" s="29"/>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57">
        <f t="shared" si="7"/>
        <v>0</v>
      </c>
      <c r="BB31" s="57">
        <f t="shared" si="8"/>
        <v>0</v>
      </c>
      <c r="BC31" s="23" t="str">
        <f t="shared" si="9"/>
        <v>INR Zero Only</v>
      </c>
      <c r="IE31" s="25">
        <v>2</v>
      </c>
      <c r="IF31" s="25" t="s">
        <v>34</v>
      </c>
      <c r="IG31" s="25" t="s">
        <v>41</v>
      </c>
      <c r="IH31" s="25">
        <v>10</v>
      </c>
      <c r="II31" s="25" t="s">
        <v>36</v>
      </c>
    </row>
    <row r="32" spans="1:243" s="24" customFormat="1" ht="81.75" customHeight="1">
      <c r="A32" s="78">
        <v>11</v>
      </c>
      <c r="B32" s="74" t="s">
        <v>71</v>
      </c>
      <c r="C32" s="76" t="s">
        <v>100</v>
      </c>
      <c r="D32" s="75">
        <v>217</v>
      </c>
      <c r="E32" s="75" t="s">
        <v>84</v>
      </c>
      <c r="F32" s="60">
        <v>100</v>
      </c>
      <c r="G32" s="26"/>
      <c r="H32" s="26"/>
      <c r="I32" s="19" t="s">
        <v>37</v>
      </c>
      <c r="J32" s="21">
        <f aca="true" t="shared" si="10" ref="J32:J37">IF(I32="Less(-)",-1,1)</f>
        <v>1</v>
      </c>
      <c r="K32" s="22" t="s">
        <v>47</v>
      </c>
      <c r="L32" s="22" t="s">
        <v>7</v>
      </c>
      <c r="M32" s="59"/>
      <c r="N32" s="27"/>
      <c r="O32" s="27"/>
      <c r="P32" s="28"/>
      <c r="Q32" s="27"/>
      <c r="R32" s="27"/>
      <c r="S32" s="29"/>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57">
        <f aca="true" t="shared" si="11" ref="BA32:BA37">total_amount_ba($B$2,$D$2,D32,F32,J32,K32,M32)</f>
        <v>0</v>
      </c>
      <c r="BB32" s="57">
        <f aca="true" t="shared" si="12" ref="BB32:BB37">BA32+SUM(N32:AZ32)</f>
        <v>0</v>
      </c>
      <c r="BC32" s="23" t="str">
        <f aca="true" t="shared" si="13" ref="BC32:BC37">SpellNumber(L32,BB32)</f>
        <v>INR Zero Only</v>
      </c>
      <c r="IE32" s="25">
        <v>1.02</v>
      </c>
      <c r="IF32" s="25" t="s">
        <v>39</v>
      </c>
      <c r="IG32" s="25" t="s">
        <v>40</v>
      </c>
      <c r="IH32" s="25">
        <v>213</v>
      </c>
      <c r="II32" s="25" t="s">
        <v>36</v>
      </c>
    </row>
    <row r="33" spans="1:243" s="24" customFormat="1" ht="69.75" customHeight="1">
      <c r="A33" s="78">
        <v>12</v>
      </c>
      <c r="B33" s="74" t="s">
        <v>72</v>
      </c>
      <c r="C33" s="76" t="s">
        <v>101</v>
      </c>
      <c r="D33" s="75">
        <v>162</v>
      </c>
      <c r="E33" s="75" t="s">
        <v>84</v>
      </c>
      <c r="F33" s="60">
        <v>10</v>
      </c>
      <c r="G33" s="26"/>
      <c r="H33" s="26"/>
      <c r="I33" s="19" t="s">
        <v>37</v>
      </c>
      <c r="J33" s="21">
        <f t="shared" si="10"/>
        <v>1</v>
      </c>
      <c r="K33" s="22" t="s">
        <v>47</v>
      </c>
      <c r="L33" s="22" t="s">
        <v>7</v>
      </c>
      <c r="M33" s="59"/>
      <c r="N33" s="27"/>
      <c r="O33" s="27"/>
      <c r="P33" s="28"/>
      <c r="Q33" s="27"/>
      <c r="R33" s="27"/>
      <c r="S33" s="29"/>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57">
        <f t="shared" si="11"/>
        <v>0</v>
      </c>
      <c r="BB33" s="57">
        <f t="shared" si="12"/>
        <v>0</v>
      </c>
      <c r="BC33" s="23" t="str">
        <f t="shared" si="13"/>
        <v>INR Zero Only</v>
      </c>
      <c r="IE33" s="25">
        <v>2</v>
      </c>
      <c r="IF33" s="25" t="s">
        <v>34</v>
      </c>
      <c r="IG33" s="25" t="s">
        <v>41</v>
      </c>
      <c r="IH33" s="25">
        <v>10</v>
      </c>
      <c r="II33" s="25" t="s">
        <v>36</v>
      </c>
    </row>
    <row r="34" spans="1:243" s="24" customFormat="1" ht="54.75" customHeight="1">
      <c r="A34" s="78">
        <v>13</v>
      </c>
      <c r="B34" s="74" t="s">
        <v>73</v>
      </c>
      <c r="C34" s="76" t="s">
        <v>102</v>
      </c>
      <c r="D34" s="75">
        <v>5</v>
      </c>
      <c r="E34" s="75" t="s">
        <v>84</v>
      </c>
      <c r="F34" s="60">
        <v>10</v>
      </c>
      <c r="G34" s="26"/>
      <c r="H34" s="26"/>
      <c r="I34" s="19" t="s">
        <v>37</v>
      </c>
      <c r="J34" s="21">
        <f t="shared" si="10"/>
        <v>1</v>
      </c>
      <c r="K34" s="22" t="s">
        <v>47</v>
      </c>
      <c r="L34" s="22" t="s">
        <v>7</v>
      </c>
      <c r="M34" s="59"/>
      <c r="N34" s="27"/>
      <c r="O34" s="27"/>
      <c r="P34" s="28"/>
      <c r="Q34" s="27"/>
      <c r="R34" s="27"/>
      <c r="S34" s="29"/>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57">
        <f t="shared" si="11"/>
        <v>0</v>
      </c>
      <c r="BB34" s="57">
        <f t="shared" si="12"/>
        <v>0</v>
      </c>
      <c r="BC34" s="23" t="str">
        <f t="shared" si="13"/>
        <v>INR Zero Only</v>
      </c>
      <c r="IE34" s="25">
        <v>3</v>
      </c>
      <c r="IF34" s="25" t="s">
        <v>42</v>
      </c>
      <c r="IG34" s="25" t="s">
        <v>43</v>
      </c>
      <c r="IH34" s="25">
        <v>10</v>
      </c>
      <c r="II34" s="25" t="s">
        <v>36</v>
      </c>
    </row>
    <row r="35" spans="1:243" s="24" customFormat="1" ht="54.75" customHeight="1">
      <c r="A35" s="78">
        <v>14</v>
      </c>
      <c r="B35" s="74" t="s">
        <v>74</v>
      </c>
      <c r="C35" s="76" t="s">
        <v>103</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IE35" s="25">
        <v>1.01</v>
      </c>
      <c r="IF35" s="25" t="s">
        <v>38</v>
      </c>
      <c r="IG35" s="25" t="s">
        <v>35</v>
      </c>
      <c r="IH35" s="25">
        <v>123.223</v>
      </c>
      <c r="II35" s="25" t="s">
        <v>36</v>
      </c>
    </row>
    <row r="36" spans="1:243" s="24" customFormat="1" ht="30.75" customHeight="1">
      <c r="A36" s="78">
        <v>14.1</v>
      </c>
      <c r="B36" s="74" t="s">
        <v>75</v>
      </c>
      <c r="C36" s="76" t="s">
        <v>104</v>
      </c>
      <c r="D36" s="75">
        <v>5</v>
      </c>
      <c r="E36" s="75" t="s">
        <v>84</v>
      </c>
      <c r="F36" s="60">
        <v>10</v>
      </c>
      <c r="G36" s="26"/>
      <c r="H36" s="26"/>
      <c r="I36" s="19" t="s">
        <v>37</v>
      </c>
      <c r="J36" s="21">
        <f t="shared" si="10"/>
        <v>1</v>
      </c>
      <c r="K36" s="22" t="s">
        <v>47</v>
      </c>
      <c r="L36" s="22" t="s">
        <v>7</v>
      </c>
      <c r="M36" s="59"/>
      <c r="N36" s="27"/>
      <c r="O36" s="27"/>
      <c r="P36" s="28"/>
      <c r="Q36" s="27"/>
      <c r="R36" s="27"/>
      <c r="S36" s="29"/>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1"/>
      <c r="AV36" s="30"/>
      <c r="AW36" s="30"/>
      <c r="AX36" s="30"/>
      <c r="AY36" s="30"/>
      <c r="AZ36" s="30"/>
      <c r="BA36" s="57">
        <f t="shared" si="11"/>
        <v>0</v>
      </c>
      <c r="BB36" s="57">
        <f t="shared" si="12"/>
        <v>0</v>
      </c>
      <c r="BC36" s="23" t="str">
        <f t="shared" si="13"/>
        <v>INR Zero Only</v>
      </c>
      <c r="IE36" s="25">
        <v>1.02</v>
      </c>
      <c r="IF36" s="25" t="s">
        <v>39</v>
      </c>
      <c r="IG36" s="25" t="s">
        <v>40</v>
      </c>
      <c r="IH36" s="25">
        <v>213</v>
      </c>
      <c r="II36" s="25" t="s">
        <v>36</v>
      </c>
    </row>
    <row r="37" spans="1:243" s="24" customFormat="1" ht="123.75">
      <c r="A37" s="79">
        <v>15</v>
      </c>
      <c r="B37" s="74" t="s">
        <v>76</v>
      </c>
      <c r="C37" s="76" t="s">
        <v>105</v>
      </c>
      <c r="D37" s="75">
        <v>155</v>
      </c>
      <c r="E37" s="75" t="s">
        <v>84</v>
      </c>
      <c r="F37" s="60">
        <v>10</v>
      </c>
      <c r="G37" s="26"/>
      <c r="H37" s="26"/>
      <c r="I37" s="19" t="s">
        <v>37</v>
      </c>
      <c r="J37" s="21">
        <f t="shared" si="10"/>
        <v>1</v>
      </c>
      <c r="K37" s="22" t="s">
        <v>47</v>
      </c>
      <c r="L37" s="22" t="s">
        <v>7</v>
      </c>
      <c r="M37" s="59"/>
      <c r="N37" s="27"/>
      <c r="O37" s="27"/>
      <c r="P37" s="28"/>
      <c r="Q37" s="27"/>
      <c r="R37" s="27"/>
      <c r="S37" s="29"/>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57">
        <f t="shared" si="11"/>
        <v>0</v>
      </c>
      <c r="BB37" s="57">
        <f t="shared" si="12"/>
        <v>0</v>
      </c>
      <c r="BC37" s="23" t="str">
        <f t="shared" si="13"/>
        <v>INR Zero Only</v>
      </c>
      <c r="IE37" s="25">
        <v>2</v>
      </c>
      <c r="IF37" s="25" t="s">
        <v>34</v>
      </c>
      <c r="IG37" s="25" t="s">
        <v>41</v>
      </c>
      <c r="IH37" s="25">
        <v>10</v>
      </c>
      <c r="II37" s="25" t="s">
        <v>36</v>
      </c>
    </row>
    <row r="38" spans="1:243" s="24" customFormat="1" ht="41.25">
      <c r="A38" s="78">
        <v>16</v>
      </c>
      <c r="B38" s="74" t="s">
        <v>77</v>
      </c>
      <c r="C38" s="76" t="s">
        <v>106</v>
      </c>
      <c r="D38" s="75">
        <v>10</v>
      </c>
      <c r="E38" s="75" t="s">
        <v>84</v>
      </c>
      <c r="F38" s="60">
        <v>100</v>
      </c>
      <c r="G38" s="26"/>
      <c r="H38" s="26"/>
      <c r="I38" s="19" t="s">
        <v>37</v>
      </c>
      <c r="J38" s="21">
        <f>IF(I38="Less(-)",-1,1)</f>
        <v>1</v>
      </c>
      <c r="K38" s="22" t="s">
        <v>47</v>
      </c>
      <c r="L38" s="22" t="s">
        <v>7</v>
      </c>
      <c r="M38" s="59"/>
      <c r="N38" s="27"/>
      <c r="O38" s="27"/>
      <c r="P38" s="28"/>
      <c r="Q38" s="27"/>
      <c r="R38" s="27"/>
      <c r="S38" s="29"/>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57">
        <f>total_amount_ba($B$2,$D$2,D38,F38,J38,K38,M38)</f>
        <v>0</v>
      </c>
      <c r="BB38" s="57">
        <f>BA38+SUM(N38:AZ38)</f>
        <v>0</v>
      </c>
      <c r="BC38" s="23" t="str">
        <f>SpellNumber(L38,BB38)</f>
        <v>INR Zero Only</v>
      </c>
      <c r="IE38" s="25">
        <v>1.02</v>
      </c>
      <c r="IF38" s="25" t="s">
        <v>39</v>
      </c>
      <c r="IG38" s="25" t="s">
        <v>40</v>
      </c>
      <c r="IH38" s="25">
        <v>213</v>
      </c>
      <c r="II38" s="25" t="s">
        <v>36</v>
      </c>
    </row>
    <row r="39" spans="1:243" s="24" customFormat="1" ht="62.25" customHeight="1">
      <c r="A39" s="78">
        <v>17</v>
      </c>
      <c r="B39" s="74" t="s">
        <v>78</v>
      </c>
      <c r="C39" s="76" t="s">
        <v>107</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IE39" s="25">
        <v>2</v>
      </c>
      <c r="IF39" s="25" t="s">
        <v>34</v>
      </c>
      <c r="IG39" s="25" t="s">
        <v>41</v>
      </c>
      <c r="IH39" s="25">
        <v>10</v>
      </c>
      <c r="II39" s="25" t="s">
        <v>36</v>
      </c>
    </row>
    <row r="40" spans="1:243" s="24" customFormat="1" ht="30.75" customHeight="1">
      <c r="A40" s="78">
        <v>17.1</v>
      </c>
      <c r="B40" s="74" t="s">
        <v>79</v>
      </c>
      <c r="C40" s="76" t="s">
        <v>108</v>
      </c>
      <c r="D40" s="75">
        <v>30</v>
      </c>
      <c r="E40" s="75" t="s">
        <v>85</v>
      </c>
      <c r="F40" s="60">
        <v>10</v>
      </c>
      <c r="G40" s="26"/>
      <c r="H40" s="26"/>
      <c r="I40" s="19" t="s">
        <v>37</v>
      </c>
      <c r="J40" s="21">
        <f>IF(I40="Less(-)",-1,1)</f>
        <v>1</v>
      </c>
      <c r="K40" s="22" t="s">
        <v>47</v>
      </c>
      <c r="L40" s="22" t="s">
        <v>7</v>
      </c>
      <c r="M40" s="59"/>
      <c r="N40" s="27"/>
      <c r="O40" s="27"/>
      <c r="P40" s="28"/>
      <c r="Q40" s="27"/>
      <c r="R40" s="27"/>
      <c r="S40" s="29"/>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57">
        <f>total_amount_ba($B$2,$D$2,D40,F40,J40,K40,M40)</f>
        <v>0</v>
      </c>
      <c r="BB40" s="57">
        <f>BA40+SUM(N40:AZ40)</f>
        <v>0</v>
      </c>
      <c r="BC40" s="23" t="str">
        <f>SpellNumber(L40,BB40)</f>
        <v>INR Zero Only</v>
      </c>
      <c r="IE40" s="25">
        <v>3</v>
      </c>
      <c r="IF40" s="25" t="s">
        <v>42</v>
      </c>
      <c r="IG40" s="25" t="s">
        <v>43</v>
      </c>
      <c r="IH40" s="25">
        <v>10</v>
      </c>
      <c r="II40" s="25" t="s">
        <v>36</v>
      </c>
    </row>
    <row r="41" spans="1:243" s="24" customFormat="1" ht="33" customHeight="1">
      <c r="A41" s="32" t="s">
        <v>45</v>
      </c>
      <c r="B41" s="33"/>
      <c r="C41" s="34"/>
      <c r="D41" s="35"/>
      <c r="E41" s="35"/>
      <c r="F41" s="35"/>
      <c r="G41" s="35"/>
      <c r="H41" s="36"/>
      <c r="I41" s="36"/>
      <c r="J41" s="36"/>
      <c r="K41" s="36"/>
      <c r="L41" s="37"/>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58">
        <f>SUM(BA13:BA40)</f>
        <v>0</v>
      </c>
      <c r="BB41" s="58">
        <f>SUM(BB13:BB40)</f>
        <v>0</v>
      </c>
      <c r="BC41" s="23" t="str">
        <f>SpellNumber($E$2,BB41)</f>
        <v>INR Zero Only</v>
      </c>
      <c r="IE41" s="25">
        <v>4</v>
      </c>
      <c r="IF41" s="25" t="s">
        <v>39</v>
      </c>
      <c r="IG41" s="25" t="s">
        <v>44</v>
      </c>
      <c r="IH41" s="25">
        <v>10</v>
      </c>
      <c r="II41" s="25" t="s">
        <v>36</v>
      </c>
    </row>
    <row r="42" spans="1:243" s="48" customFormat="1" ht="39" customHeight="1" hidden="1">
      <c r="A42" s="33" t="s">
        <v>49</v>
      </c>
      <c r="B42" s="39"/>
      <c r="C42" s="40"/>
      <c r="D42" s="41"/>
      <c r="E42" s="42" t="s">
        <v>46</v>
      </c>
      <c r="F42" s="55"/>
      <c r="G42" s="43"/>
      <c r="H42" s="44"/>
      <c r="I42" s="44"/>
      <c r="J42" s="44"/>
      <c r="K42" s="45"/>
      <c r="L42" s="46"/>
      <c r="M42" s="47"/>
      <c r="O42" s="24"/>
      <c r="P42" s="24"/>
      <c r="Q42" s="24"/>
      <c r="R42" s="24"/>
      <c r="S42" s="24"/>
      <c r="BA42" s="53">
        <f>IF(ISBLANK(F42),0,IF(E42="Excess (+)",ROUND(BA41+(BA41*F42),2),IF(E42="Less (-)",ROUND(BA41+(BA41*F42*(-1)),2),0)))</f>
        <v>0</v>
      </c>
      <c r="BB42" s="54">
        <f>ROUND(BA42,0)</f>
        <v>0</v>
      </c>
      <c r="BC42" s="23" t="str">
        <f>SpellNumber(L42,BB42)</f>
        <v> Zero Only</v>
      </c>
      <c r="IE42" s="49"/>
      <c r="IF42" s="49"/>
      <c r="IG42" s="49"/>
      <c r="IH42" s="49"/>
      <c r="II42" s="49"/>
    </row>
    <row r="43" spans="1:243" s="48" customFormat="1" ht="51" customHeight="1">
      <c r="A43" s="32" t="s">
        <v>48</v>
      </c>
      <c r="B43" s="32"/>
      <c r="C43" s="64" t="str">
        <f>SpellNumber($E$2,BB41)</f>
        <v>INR Zero Only</v>
      </c>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6"/>
      <c r="IE43" s="49"/>
      <c r="IF43" s="49"/>
      <c r="IG43" s="49"/>
      <c r="IH43" s="49"/>
      <c r="II43" s="49"/>
    </row>
    <row r="44" spans="3:243" s="14" customFormat="1" ht="14.25">
      <c r="C44" s="50"/>
      <c r="D44" s="50"/>
      <c r="E44" s="50"/>
      <c r="F44" s="50"/>
      <c r="G44" s="50"/>
      <c r="H44" s="50"/>
      <c r="I44" s="50"/>
      <c r="J44" s="50"/>
      <c r="K44" s="50"/>
      <c r="L44" s="50"/>
      <c r="M44" s="50"/>
      <c r="O44" s="50"/>
      <c r="BA44" s="50"/>
      <c r="BC44" s="50"/>
      <c r="IE44" s="15"/>
      <c r="IF44" s="15"/>
      <c r="IG44" s="15"/>
      <c r="IH44" s="15"/>
      <c r="II44" s="15"/>
    </row>
  </sheetData>
  <sheetProtection password="EEC8" sheet="1" selectLockedCells="1"/>
  <mergeCells count="8">
    <mergeCell ref="A9:BC9"/>
    <mergeCell ref="C43:BC43"/>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2">
      <formula1>IF(ISBLANK(F42),$A$3:$C$3,$B$3:$C$3)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
      <formula1>0</formula1>
      <formula2>IF(E42&lt;&gt;"Select",99.9,0)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2">
      <formula1>IF(E42&lt;&gt;"Select",0,-1)</formula1>
      <formula2>IF(E42&lt;&gt;"Select",99.99,-1)</formula2>
    </dataValidation>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type="list" allowBlank="1" showInputMessage="1" showErrorMessage="1" sqref="K13:K40">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40">
      <formula1>0</formula1>
      <formula2>999999999999999</formula2>
    </dataValidation>
    <dataValidation type="list" allowBlank="1" showInputMessage="1" showErrorMessage="1" sqref="L13 L14 L15 L16 L17 L18 L19 L20 L21 L22 L23 L24 L25 L26 L27 L28 L29 L30 L31 L32 L33 L34 L35 L36 L37 L38 L39 L40">
      <formula1>"INR"</formula1>
    </dataValidation>
    <dataValidation allowBlank="1" showInputMessage="1" showErrorMessage="1" promptTitle="Addition / Deduction" prompt="Please Choose the correct One" sqref="J13:J40"/>
    <dataValidation type="list" showInputMessage="1" showErrorMessage="1" sqref="I13:I40">
      <formula1>"Excess(+), Less(-)"</formula1>
    </dataValidation>
    <dataValidation allowBlank="1" showInputMessage="1" showErrorMessage="1" promptTitle="Itemcode/Make" prompt="Please enter text" sqref="C13:C40"/>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Quantity" prompt="Please enter the Quantity for this item. " errorTitle="Invalid Entry" error="Only Numeric Values are allowed. " sqref="F13:F4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73" t="s">
        <v>2</v>
      </c>
      <c r="F6" s="73"/>
      <c r="G6" s="73"/>
      <c r="H6" s="73"/>
      <c r="I6" s="73"/>
      <c r="J6" s="73"/>
      <c r="K6" s="73"/>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2021-09-10T10:39:10Z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