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<sst xmlns="http://schemas.openxmlformats.org/spreadsheetml/2006/main" count="209" uniqueCount="74">
  <si>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</si>
  <si>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</si>
  <si>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</si>
  <si>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</si>
  <si>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</si>
  <si>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</si>
  <si>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</si>
  <si>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</si>
  <si>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</si>
  <si>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</si>
  <si>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</si>
  <si>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</si>
  <si>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</si>
  <si>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</si>
  <si>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</si>
  <si>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</si>
  <si>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</si>
  <si>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</si>
  <si>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</si>
  <si>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</si>
  <si>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</si>
  <si>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</si>
  <si>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</si>
  <si>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</si>
  <si>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</si>
  <si>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</si>
  <si>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</si>
  <si>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</si>
  <si>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</si>
  <si>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</si>
  <si>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</si>
  <si>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</si>
  <si>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</si>
  <si>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</si>
  <si>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</si>
  <si>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</si>
  <si>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</si>
  <si>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</si>
  <si>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</si>
  <si>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</si>
  <si>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</si>
  <si>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</si>
  <si>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</si>
  <si>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</si>
  <si>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</si>
  <si>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</si>
  <si>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</si>
  <si>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</si>
  <si>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New work (Two or more coats applied @ 1.43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</si>
  <si>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</si>
  <si>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</si>
  <si>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</si>
  <si>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</si>
  <si>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</si>
  <si>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</si>
  <si>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Contract No:  01/C/D3/2022-23</t>
  </si>
  <si>
    <t>Name of Work: External &amp; internal painting of F block at Hall-4</t>
  </si>
  <si>
    <t>FINISHING</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</si>
  <si>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</si>
  <si>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</si>
  <si>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White washing with lime to give an even shade :</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</si>
  <si>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</si>
  <si>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</si>
  <si>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</si>
  <si>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</si>
  <si>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</si>
  <si>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</si>
  <si>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</si>
  <si>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NEW TECHNOLOGIES AND MATERIALS</t>
  </si>
  <si>
    <t xml:space="preserve">Providing, mixing and applying bonding coat of approved adhesive on chipped portion of RCC as per specification and direction of Eic </t>
  </si>
  <si>
    <t>SBR polymer (@ 10 % of cement weight) modified cewmentious bond coat @ 2.2 kg cement per sqm of surface area mixed with speicified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</si>
  <si>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</si>
  <si>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</si>
  <si>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 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</si>
</sst>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8"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0"/>
  <sheetViews>
    <sheetView showGridLines="0" view="pageBreakPreview" zoomScaleNormal="85" zoomScaleSheetLayoutView="100" zoomScalePageLayoutView="0" workbookViewId="0" topLeftCell="A35">
      <selection activeCell="D36" sqref="D36:BC3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56</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57</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57</v>
      </c>
      <c r="IE13" s="22"/>
      <c r="IF13" s="22"/>
      <c r="IG13" s="22"/>
      <c r="IH13" s="22"/>
      <c r="II13" s="22"/>
    </row>
    <row r="14" spans="1:243" s="21" customFormat="1" ht="94.5">
      <c r="A14" s="57">
        <v>1.01</v>
      </c>
      <c r="B14" s="58" t="s">
        <v>58</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58</v>
      </c>
      <c r="IE14" s="22"/>
      <c r="IF14" s="22"/>
      <c r="IG14" s="22"/>
      <c r="IH14" s="22"/>
      <c r="II14" s="22"/>
    </row>
    <row r="15" spans="1:243" s="21" customFormat="1" ht="29.25" customHeight="1">
      <c r="A15" s="57">
        <v>1.02</v>
      </c>
      <c r="B15" s="58" t="s">
        <v>47</v>
      </c>
      <c r="C15" s="33"/>
      <c r="D15" s="33">
        <v>550</v>
      </c>
      <c r="E15" s="59" t="s">
        <v>43</v>
      </c>
      <c r="F15" s="76">
        <v>81.32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44726</v>
      </c>
      <c r="BB15" s="51">
        <f>BA15+SUM(N15:AZ15)</f>
        <v>44726</v>
      </c>
      <c r="BC15" s="56" t="str">
        <f>SpellNumber(L15,BB15)</f>
        <v>INR  Forty Four Thousand Seven Hundred &amp; Twenty Six  Only</v>
      </c>
      <c r="IA15" s="21">
        <v>1.02</v>
      </c>
      <c r="IB15" s="21" t="s">
        <v>47</v>
      </c>
      <c r="ID15" s="21">
        <v>550</v>
      </c>
      <c r="IE15" s="22" t="s">
        <v>43</v>
      </c>
      <c r="IF15" s="22"/>
      <c r="IG15" s="22"/>
      <c r="IH15" s="22"/>
      <c r="II15" s="22"/>
    </row>
    <row r="16" spans="1:243" s="21" customFormat="1" ht="47.25">
      <c r="A16" s="57">
        <v>1.03</v>
      </c>
      <c r="B16" s="58" t="s">
        <v>59</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1.03</v>
      </c>
      <c r="IB16" s="21" t="s">
        <v>59</v>
      </c>
      <c r="IE16" s="22"/>
      <c r="IF16" s="22"/>
      <c r="IG16" s="22"/>
      <c r="IH16" s="22"/>
      <c r="II16" s="22"/>
    </row>
    <row r="17" spans="1:243" s="21" customFormat="1" ht="63">
      <c r="A17" s="57">
        <v>1.04</v>
      </c>
      <c r="B17" s="58" t="s">
        <v>48</v>
      </c>
      <c r="C17" s="33"/>
      <c r="D17" s="33">
        <v>350</v>
      </c>
      <c r="E17" s="59" t="s">
        <v>43</v>
      </c>
      <c r="F17" s="76">
        <v>142.35</v>
      </c>
      <c r="G17" s="43"/>
      <c r="H17" s="37"/>
      <c r="I17" s="38" t="s">
        <v>33</v>
      </c>
      <c r="J17" s="39">
        <f aca="true" t="shared" si="0" ref="J17: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7:BA23">total_amount_ba($B$2,$D$2,D17,F17,J17,K17,M17)</f>
        <v>49822.5</v>
      </c>
      <c r="BB17" s="51">
        <f aca="true" t="shared" si="2" ref="BB17:BB23">BA17+SUM(N17:AZ17)</f>
        <v>49822.5</v>
      </c>
      <c r="BC17" s="56" t="str">
        <f aca="true" t="shared" si="3" ref="BC17:BC23">SpellNumber(L17,BB17)</f>
        <v>INR  Forty Nine Thousand Eight Hundred &amp; Twenty Two  and Paise Fifty Only</v>
      </c>
      <c r="IA17" s="21">
        <v>1.04</v>
      </c>
      <c r="IB17" s="21" t="s">
        <v>48</v>
      </c>
      <c r="ID17" s="21">
        <v>350</v>
      </c>
      <c r="IE17" s="22" t="s">
        <v>43</v>
      </c>
      <c r="IF17" s="22"/>
      <c r="IG17" s="22"/>
      <c r="IH17" s="22"/>
      <c r="II17" s="22"/>
    </row>
    <row r="18" spans="1:243" s="21" customFormat="1" ht="80.25" customHeight="1">
      <c r="A18" s="57">
        <v>1.05</v>
      </c>
      <c r="B18" s="58" t="s">
        <v>49</v>
      </c>
      <c r="C18" s="33"/>
      <c r="D18" s="33">
        <v>800</v>
      </c>
      <c r="E18" s="59" t="s">
        <v>43</v>
      </c>
      <c r="F18" s="76">
        <v>108.59</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86872</v>
      </c>
      <c r="BB18" s="51">
        <f t="shared" si="2"/>
        <v>86872</v>
      </c>
      <c r="BC18" s="56" t="str">
        <f t="shared" si="3"/>
        <v>INR  Eighty Six Thousand Eight Hundred &amp; Seventy Two  Only</v>
      </c>
      <c r="IA18" s="21">
        <v>1.05</v>
      </c>
      <c r="IB18" s="21" t="s">
        <v>49</v>
      </c>
      <c r="ID18" s="21">
        <v>800</v>
      </c>
      <c r="IE18" s="22" t="s">
        <v>43</v>
      </c>
      <c r="IF18" s="22"/>
      <c r="IG18" s="22"/>
      <c r="IH18" s="22"/>
      <c r="II18" s="22"/>
    </row>
    <row r="19" spans="1:243" s="21" customFormat="1" ht="18" customHeight="1">
      <c r="A19" s="57">
        <v>1.06</v>
      </c>
      <c r="B19" s="58" t="s">
        <v>60</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1.06</v>
      </c>
      <c r="IB19" s="21" t="s">
        <v>60</v>
      </c>
      <c r="IE19" s="22"/>
      <c r="IF19" s="22"/>
      <c r="IG19" s="22"/>
      <c r="IH19" s="22"/>
      <c r="II19" s="22"/>
    </row>
    <row r="20" spans="1:243" s="21" customFormat="1" ht="29.25" customHeight="1">
      <c r="A20" s="57">
        <v>1.07</v>
      </c>
      <c r="B20" s="58" t="s">
        <v>61</v>
      </c>
      <c r="C20" s="33"/>
      <c r="D20" s="33">
        <v>475</v>
      </c>
      <c r="E20" s="59" t="s">
        <v>43</v>
      </c>
      <c r="F20" s="76">
        <v>16.66</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7913.5</v>
      </c>
      <c r="BB20" s="51">
        <f t="shared" si="2"/>
        <v>7913.5</v>
      </c>
      <c r="BC20" s="56" t="str">
        <f t="shared" si="3"/>
        <v>INR  Seven Thousand Nine Hundred &amp; Thirteen  and Paise Fifty Only</v>
      </c>
      <c r="IA20" s="21">
        <v>1.07</v>
      </c>
      <c r="IB20" s="21" t="s">
        <v>61</v>
      </c>
      <c r="ID20" s="21">
        <v>475</v>
      </c>
      <c r="IE20" s="22" t="s">
        <v>43</v>
      </c>
      <c r="IF20" s="22"/>
      <c r="IG20" s="22"/>
      <c r="IH20" s="22"/>
      <c r="II20" s="22"/>
    </row>
    <row r="21" spans="1:243" s="21" customFormat="1" ht="62.25" customHeight="1">
      <c r="A21" s="57">
        <v>1.08</v>
      </c>
      <c r="B21" s="58" t="s">
        <v>62</v>
      </c>
      <c r="C21" s="33"/>
      <c r="D21" s="33">
        <v>330</v>
      </c>
      <c r="E21" s="59" t="s">
        <v>43</v>
      </c>
      <c r="F21" s="76">
        <v>14.34</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4732.2</v>
      </c>
      <c r="BB21" s="51">
        <f t="shared" si="2"/>
        <v>4732.2</v>
      </c>
      <c r="BC21" s="56" t="str">
        <f t="shared" si="3"/>
        <v>INR  Four Thousand Seven Hundred &amp; Thirty Two  and Paise Twenty Only</v>
      </c>
      <c r="IA21" s="21">
        <v>1.08</v>
      </c>
      <c r="IB21" s="21" t="s">
        <v>62</v>
      </c>
      <c r="ID21" s="21">
        <v>330</v>
      </c>
      <c r="IE21" s="22" t="s">
        <v>43</v>
      </c>
      <c r="IF21" s="22"/>
      <c r="IG21" s="22"/>
      <c r="IH21" s="22"/>
      <c r="II21" s="22"/>
    </row>
    <row r="22" spans="1:243" s="21" customFormat="1" ht="18" customHeight="1">
      <c r="A22" s="57">
        <v>1.09</v>
      </c>
      <c r="B22" s="58" t="s">
        <v>63</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1.09</v>
      </c>
      <c r="IB22" s="21" t="s">
        <v>63</v>
      </c>
      <c r="IE22" s="22"/>
      <c r="IF22" s="22"/>
      <c r="IG22" s="22"/>
      <c r="IH22" s="22"/>
      <c r="II22" s="22"/>
    </row>
    <row r="23" spans="1:243" s="21" customFormat="1" ht="30.75" customHeight="1">
      <c r="A23" s="60">
        <v>1.1</v>
      </c>
      <c r="B23" s="58" t="s">
        <v>50</v>
      </c>
      <c r="C23" s="33"/>
      <c r="D23" s="33">
        <v>1500</v>
      </c>
      <c r="E23" s="59" t="s">
        <v>43</v>
      </c>
      <c r="F23" s="76">
        <v>49.8</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74700</v>
      </c>
      <c r="BB23" s="51">
        <f t="shared" si="2"/>
        <v>74700</v>
      </c>
      <c r="BC23" s="56" t="str">
        <f t="shared" si="3"/>
        <v>INR  Seventy Four Thousand Seven Hundred    Only</v>
      </c>
      <c r="IA23" s="21">
        <v>1.1</v>
      </c>
      <c r="IB23" s="21" t="s">
        <v>50</v>
      </c>
      <c r="ID23" s="21">
        <v>1500</v>
      </c>
      <c r="IE23" s="22" t="s">
        <v>43</v>
      </c>
      <c r="IF23" s="22"/>
      <c r="IG23" s="22"/>
      <c r="IH23" s="22"/>
      <c r="II23" s="22"/>
    </row>
    <row r="24" spans="1:243" s="21" customFormat="1" ht="78" customHeight="1">
      <c r="A24" s="57">
        <v>1.11</v>
      </c>
      <c r="B24" s="58" t="s">
        <v>51</v>
      </c>
      <c r="C24" s="33"/>
      <c r="D24" s="33">
        <v>550</v>
      </c>
      <c r="E24" s="59" t="s">
        <v>43</v>
      </c>
      <c r="F24" s="76">
        <v>18.28</v>
      </c>
      <c r="G24" s="43"/>
      <c r="H24" s="37"/>
      <c r="I24" s="38" t="s">
        <v>33</v>
      </c>
      <c r="J24" s="39">
        <f aca="true" t="shared" si="4" ref="J24:J37">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5" ref="BA24:BA37">total_amount_ba($B$2,$D$2,D24,F24,J24,K24,M24)</f>
        <v>10054</v>
      </c>
      <c r="BB24" s="51">
        <f aca="true" t="shared" si="6" ref="BB24:BB37">BA24+SUM(N24:AZ24)</f>
        <v>10054</v>
      </c>
      <c r="BC24" s="56" t="str">
        <f aca="true" t="shared" si="7" ref="BC24:BC37">SpellNumber(L24,BB24)</f>
        <v>INR  Ten Thousand  &amp;Fifty Four  Only</v>
      </c>
      <c r="IA24" s="21">
        <v>1.11</v>
      </c>
      <c r="IB24" s="21" t="s">
        <v>51</v>
      </c>
      <c r="ID24" s="21">
        <v>550</v>
      </c>
      <c r="IE24" s="22" t="s">
        <v>43</v>
      </c>
      <c r="IF24" s="22"/>
      <c r="IG24" s="22"/>
      <c r="IH24" s="22"/>
      <c r="II24" s="22"/>
    </row>
    <row r="25" spans="1:243" s="21" customFormat="1" ht="48" customHeight="1">
      <c r="A25" s="57">
        <v>1.12</v>
      </c>
      <c r="B25" s="58" t="s">
        <v>64</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1.12</v>
      </c>
      <c r="IB25" s="21" t="s">
        <v>64</v>
      </c>
      <c r="IE25" s="22"/>
      <c r="IF25" s="22"/>
      <c r="IG25" s="22"/>
      <c r="IH25" s="22"/>
      <c r="II25" s="22"/>
    </row>
    <row r="26" spans="1:243" s="21" customFormat="1" ht="31.5" customHeight="1">
      <c r="A26" s="57">
        <v>1.13</v>
      </c>
      <c r="B26" s="58" t="s">
        <v>52</v>
      </c>
      <c r="C26" s="33"/>
      <c r="D26" s="33">
        <v>1200</v>
      </c>
      <c r="E26" s="59" t="s">
        <v>43</v>
      </c>
      <c r="F26" s="76">
        <v>75.89</v>
      </c>
      <c r="G26" s="43"/>
      <c r="H26" s="37"/>
      <c r="I26" s="38" t="s">
        <v>33</v>
      </c>
      <c r="J26" s="39">
        <f t="shared" si="4"/>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5"/>
        <v>91068</v>
      </c>
      <c r="BB26" s="51">
        <f t="shared" si="6"/>
        <v>91068</v>
      </c>
      <c r="BC26" s="56" t="str">
        <f t="shared" si="7"/>
        <v>INR  Ninety One Thousand  &amp;Sixty Eight  Only</v>
      </c>
      <c r="IA26" s="21">
        <v>1.13</v>
      </c>
      <c r="IB26" s="21" t="s">
        <v>52</v>
      </c>
      <c r="ID26" s="21">
        <v>1200</v>
      </c>
      <c r="IE26" s="22" t="s">
        <v>43</v>
      </c>
      <c r="IF26" s="22"/>
      <c r="IG26" s="22"/>
      <c r="IH26" s="22"/>
      <c r="II26" s="22"/>
    </row>
    <row r="27" spans="1:243" s="21" customFormat="1" ht="48.75" customHeight="1">
      <c r="A27" s="57">
        <v>1.14</v>
      </c>
      <c r="B27" s="58" t="s">
        <v>65</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1.14</v>
      </c>
      <c r="IB27" s="21" t="s">
        <v>65</v>
      </c>
      <c r="IE27" s="22"/>
      <c r="IF27" s="22"/>
      <c r="IG27" s="22"/>
      <c r="IH27" s="22"/>
      <c r="II27" s="22"/>
    </row>
    <row r="28" spans="1:243" s="21" customFormat="1" ht="31.5" customHeight="1">
      <c r="A28" s="57">
        <v>1.15</v>
      </c>
      <c r="B28" s="58" t="s">
        <v>53</v>
      </c>
      <c r="C28" s="33"/>
      <c r="D28" s="33">
        <v>2750</v>
      </c>
      <c r="E28" s="59" t="s">
        <v>43</v>
      </c>
      <c r="F28" s="76">
        <v>95.22</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261855</v>
      </c>
      <c r="BB28" s="51">
        <f t="shared" si="6"/>
        <v>261855</v>
      </c>
      <c r="BC28" s="56" t="str">
        <f t="shared" si="7"/>
        <v>INR  Two Lakh Sixty One Thousand Eight Hundred &amp; Fifty Five  Only</v>
      </c>
      <c r="IA28" s="21">
        <v>1.15</v>
      </c>
      <c r="IB28" s="21" t="s">
        <v>53</v>
      </c>
      <c r="ID28" s="21">
        <v>2750</v>
      </c>
      <c r="IE28" s="22" t="s">
        <v>43</v>
      </c>
      <c r="IF28" s="22"/>
      <c r="IG28" s="22"/>
      <c r="IH28" s="22"/>
      <c r="II28" s="22"/>
    </row>
    <row r="29" spans="1:243" s="21" customFormat="1" ht="17.25" customHeight="1">
      <c r="A29" s="57">
        <v>2</v>
      </c>
      <c r="B29" s="58" t="s">
        <v>66</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2</v>
      </c>
      <c r="IB29" s="21" t="s">
        <v>66</v>
      </c>
      <c r="IE29" s="22"/>
      <c r="IF29" s="22"/>
      <c r="IG29" s="22"/>
      <c r="IH29" s="22"/>
      <c r="II29" s="22"/>
    </row>
    <row r="30" spans="1:243" s="21" customFormat="1" ht="109.5" customHeight="1">
      <c r="A30" s="57">
        <v>2.01</v>
      </c>
      <c r="B30" s="58" t="s">
        <v>67</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2.01</v>
      </c>
      <c r="IB30" s="21" t="s">
        <v>67</v>
      </c>
      <c r="IE30" s="22"/>
      <c r="IF30" s="22"/>
      <c r="IG30" s="22"/>
      <c r="IH30" s="22"/>
      <c r="II30" s="22"/>
    </row>
    <row r="31" spans="1:243" s="21" customFormat="1" ht="31.5" customHeight="1">
      <c r="A31" s="57">
        <v>2.02</v>
      </c>
      <c r="B31" s="58" t="s">
        <v>54</v>
      </c>
      <c r="C31" s="33"/>
      <c r="D31" s="33">
        <v>75</v>
      </c>
      <c r="E31" s="59" t="s">
        <v>43</v>
      </c>
      <c r="F31" s="76">
        <v>419.11</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31433.25</v>
      </c>
      <c r="BB31" s="51">
        <f t="shared" si="6"/>
        <v>31433.25</v>
      </c>
      <c r="BC31" s="56" t="str">
        <f t="shared" si="7"/>
        <v>INR  Thirty One Thousand Four Hundred &amp; Thirty Three  and Paise Twenty Five Only</v>
      </c>
      <c r="IA31" s="21">
        <v>2.02</v>
      </c>
      <c r="IB31" s="21" t="s">
        <v>54</v>
      </c>
      <c r="ID31" s="21">
        <v>75</v>
      </c>
      <c r="IE31" s="22" t="s">
        <v>43</v>
      </c>
      <c r="IF31" s="22"/>
      <c r="IG31" s="22"/>
      <c r="IH31" s="22"/>
      <c r="II31" s="22"/>
    </row>
    <row r="32" spans="1:243" s="21" customFormat="1" ht="296.25" customHeight="1">
      <c r="A32" s="57">
        <v>2.03</v>
      </c>
      <c r="B32" s="58" t="s">
        <v>73</v>
      </c>
      <c r="C32" s="33"/>
      <c r="D32" s="33">
        <v>1020</v>
      </c>
      <c r="E32" s="59" t="s">
        <v>43</v>
      </c>
      <c r="F32" s="76">
        <v>249.89</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254887.8</v>
      </c>
      <c r="BB32" s="51">
        <f t="shared" si="6"/>
        <v>254887.8</v>
      </c>
      <c r="BC32" s="56" t="str">
        <f t="shared" si="7"/>
        <v>INR  Two Lakh Fifty Four Thousand Eight Hundred &amp; Eighty Seven  and Paise Eighty Only</v>
      </c>
      <c r="IA32" s="21">
        <v>2.03</v>
      </c>
      <c r="IB32" s="77" t="s">
        <v>73</v>
      </c>
      <c r="ID32" s="21">
        <v>1020</v>
      </c>
      <c r="IE32" s="22" t="s">
        <v>43</v>
      </c>
      <c r="IF32" s="22"/>
      <c r="IG32" s="22"/>
      <c r="IH32" s="22"/>
      <c r="II32" s="22"/>
    </row>
    <row r="33" spans="1:243" s="21" customFormat="1" ht="18" customHeight="1">
      <c r="A33" s="57">
        <v>3</v>
      </c>
      <c r="B33" s="58" t="s">
        <v>68</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3</v>
      </c>
      <c r="IB33" s="21" t="s">
        <v>68</v>
      </c>
      <c r="IE33" s="22"/>
      <c r="IF33" s="22"/>
      <c r="IG33" s="22"/>
      <c r="IH33" s="22"/>
      <c r="II33" s="22"/>
    </row>
    <row r="34" spans="1:243" s="21" customFormat="1" ht="63">
      <c r="A34" s="57">
        <v>3.01</v>
      </c>
      <c r="B34" s="58" t="s">
        <v>69</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3.01</v>
      </c>
      <c r="IB34" s="21" t="s">
        <v>69</v>
      </c>
      <c r="IE34" s="22"/>
      <c r="IF34" s="22"/>
      <c r="IG34" s="22"/>
      <c r="IH34" s="22"/>
      <c r="II34" s="22"/>
    </row>
    <row r="35" spans="1:243" s="21" customFormat="1" ht="64.5" customHeight="1">
      <c r="A35" s="57">
        <v>3.02</v>
      </c>
      <c r="B35" s="58" t="s">
        <v>70</v>
      </c>
      <c r="C35" s="33"/>
      <c r="D35" s="33">
        <v>10</v>
      </c>
      <c r="E35" s="59" t="s">
        <v>43</v>
      </c>
      <c r="F35" s="76">
        <v>103.24</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1032.4</v>
      </c>
      <c r="BB35" s="51">
        <f t="shared" si="6"/>
        <v>1032.4</v>
      </c>
      <c r="BC35" s="56" t="str">
        <f t="shared" si="7"/>
        <v>INR  One Thousand  &amp;Thirty Two  and Paise Forty Only</v>
      </c>
      <c r="IA35" s="21">
        <v>3.02</v>
      </c>
      <c r="IB35" s="21" t="s">
        <v>70</v>
      </c>
      <c r="ID35" s="21">
        <v>10</v>
      </c>
      <c r="IE35" s="22" t="s">
        <v>43</v>
      </c>
      <c r="IF35" s="22"/>
      <c r="IG35" s="22"/>
      <c r="IH35" s="22"/>
      <c r="II35" s="22"/>
    </row>
    <row r="36" spans="1:243" s="21" customFormat="1" ht="94.5" customHeight="1">
      <c r="A36" s="57">
        <v>3.03</v>
      </c>
      <c r="B36" s="58" t="s">
        <v>71</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3.03</v>
      </c>
      <c r="IB36" s="21" t="s">
        <v>71</v>
      </c>
      <c r="IE36" s="22"/>
      <c r="IF36" s="22"/>
      <c r="IG36" s="22"/>
      <c r="IH36" s="22"/>
      <c r="II36" s="22"/>
    </row>
    <row r="37" spans="1:243" s="21" customFormat="1" ht="31.5" customHeight="1">
      <c r="A37" s="57">
        <v>3.04</v>
      </c>
      <c r="B37" s="58" t="s">
        <v>72</v>
      </c>
      <c r="C37" s="33"/>
      <c r="D37" s="33">
        <v>10</v>
      </c>
      <c r="E37" s="59" t="s">
        <v>43</v>
      </c>
      <c r="F37" s="76">
        <v>447.61</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4476.1</v>
      </c>
      <c r="BB37" s="51">
        <f t="shared" si="6"/>
        <v>4476.1</v>
      </c>
      <c r="BC37" s="56" t="str">
        <f t="shared" si="7"/>
        <v>INR  Four Thousand Four Hundred &amp; Seventy Six  and Paise Ten Only</v>
      </c>
      <c r="IA37" s="21">
        <v>3.04</v>
      </c>
      <c r="IB37" s="21" t="s">
        <v>72</v>
      </c>
      <c r="ID37" s="21">
        <v>10</v>
      </c>
      <c r="IE37" s="22" t="s">
        <v>43</v>
      </c>
      <c r="IF37" s="22"/>
      <c r="IG37" s="22"/>
      <c r="IH37" s="22"/>
      <c r="II37" s="22"/>
    </row>
    <row r="38" spans="1:55" ht="57">
      <c r="A38" s="44" t="s">
        <v>35</v>
      </c>
      <c r="B38" s="45"/>
      <c r="C38" s="46"/>
      <c r="D38" s="75"/>
      <c r="E38" s="75"/>
      <c r="F38" s="75"/>
      <c r="G38" s="34"/>
      <c r="H38" s="47"/>
      <c r="I38" s="47"/>
      <c r="J38" s="47"/>
      <c r="K38" s="47"/>
      <c r="L38" s="48"/>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55">
        <f>SUM(BA13:BA37)</f>
        <v>923572.75</v>
      </c>
      <c r="BB38" s="55">
        <f>SUM(BB13:BB37)</f>
        <v>923572.75</v>
      </c>
      <c r="BC38" s="71" t="str">
        <f>SpellNumber($E$2,BB38)</f>
        <v>INR  Nine Lakh Twenty Three Thousand Five Hundred &amp; Seventy Two  and Paise Seventy Five Only</v>
      </c>
    </row>
    <row r="39" spans="1:55" ht="46.5" customHeight="1">
      <c r="A39" s="24" t="s">
        <v>36</v>
      </c>
      <c r="B39" s="25"/>
      <c r="C39" s="26"/>
      <c r="D39" s="72"/>
      <c r="E39" s="73" t="s">
        <v>44</v>
      </c>
      <c r="F39" s="74"/>
      <c r="G39" s="27"/>
      <c r="H39" s="28"/>
      <c r="I39" s="28"/>
      <c r="J39" s="28"/>
      <c r="K39" s="29"/>
      <c r="L39" s="30"/>
      <c r="M39" s="31"/>
      <c r="N39" s="32"/>
      <c r="O39" s="21"/>
      <c r="P39" s="21"/>
      <c r="Q39" s="21"/>
      <c r="R39" s="21"/>
      <c r="S39" s="21"/>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53">
        <f>IF(ISBLANK(F39),0,IF(E39="Excess (+)",ROUND(BA38+(BA38*F39),2),IF(E39="Less (-)",ROUND(BA38+(BA38*F39*(-1)),2),IF(E39="At Par",BA38,0))))</f>
        <v>0</v>
      </c>
      <c r="BB39" s="54">
        <f>ROUND(BA39,0)</f>
        <v>0</v>
      </c>
      <c r="BC39" s="36" t="str">
        <f>SpellNumber($E$2,BB39)</f>
        <v>INR Zero Only</v>
      </c>
    </row>
    <row r="40" spans="1:55" ht="45.75" customHeight="1">
      <c r="A40" s="23" t="s">
        <v>37</v>
      </c>
      <c r="B40" s="23"/>
      <c r="C40" s="61" t="str">
        <f>SpellNumber($E$2,BB39)</f>
        <v>INR Zero Only</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row>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sheetData>
  <sheetProtection password="8F23" sheet="1"/>
  <mergeCells count="20">
    <mergeCell ref="D29:BC29"/>
    <mergeCell ref="D30:BC30"/>
    <mergeCell ref="D33:BC33"/>
    <mergeCell ref="D34:BC34"/>
    <mergeCell ref="D36:BC36"/>
    <mergeCell ref="D16:BC16"/>
    <mergeCell ref="D19:BC19"/>
    <mergeCell ref="D22:BC22"/>
    <mergeCell ref="D25:BC25"/>
    <mergeCell ref="D27:BC27"/>
    <mergeCell ref="C40:BC40"/>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list" allowBlank="1" showErrorMessage="1" sqref="E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IF(#REF!&lt;&gt;"Select",99.9,0)</formula2>
    </dataValidation>
    <dataValidation allowBlank="1" showInputMessage="1" showErrorMessage="1" promptTitle="Units" prompt="Please enter Units in text" sqref="D31:E32 D15:E15 D17:E18 D20:E21 D23:E24 D26:E26 D28:E28 D35:E35 D37:E37">
      <formula1>0</formula1>
      <formula2>0</formula2>
    </dataValidation>
    <dataValidation type="decimal" allowBlank="1" showInputMessage="1" showErrorMessage="1" promptTitle="Quantity" prompt="Please enter the Quantity for this item. " errorTitle="Invalid Entry" error="Only Numeric Values are allowed. " sqref="F31:F32 F15 F17:F18 F20:F21 F23:F24 F26 F28 F35 F37">
      <formula1>0</formula1>
      <formula2>999999999999999</formula2>
    </dataValidation>
    <dataValidation type="list" allowBlank="1" showErrorMessage="1" sqref="K31:K32 D13:D14 K15 D16 K17:K18 D19 K20:K21 D22 K23:K24 D25 K26 D27 K28 D29:D30 D33:D34 K35 K37 D3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31:H32 G15:H15 G17:H18 G20:H21 G23:H24 G26:H26 G28:H28 G35:H35 G37:H37">
      <formula1>0</formula1>
      <formula2>999999999999999</formula2>
    </dataValidation>
    <dataValidation allowBlank="1" showInputMessage="1" showErrorMessage="1" promptTitle="Addition / Deduction" prompt="Please Choose the correct One" sqref="J31:J32 J15 J17:J18 J20:J21 J23:J24 J26 J28 J35 J37">
      <formula1>0</formula1>
      <formula2>0</formula2>
    </dataValidation>
    <dataValidation type="list" showErrorMessage="1" sqref="I31:I32 I15 I17:I18 I20:I21 I23:I24 I26 I28 I35 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1:O32 N15:O15 N17:O18 N20:O21 N23:O24 N26:O26 N28:O28 N35:O35 N37: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1:R32 R15 R17:R18 R20:R21 R23:R24 R26 R28 R35 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1:Q32 Q15 Q17:Q18 Q20:Q21 Q23:Q24 Q26 Q28 Q35 Q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1:M32 M15 M17:M18 M20:M21 M23:M24 M26 M28 M35 M37">
      <formula1>0</formula1>
      <formula2>999999999999999</formula2>
    </dataValidation>
    <dataValidation type="list" allowBlank="1" showInputMessage="1" showErrorMessage="1" sqref="L35 L13 L14 L15 L16 L17 L18 L19 L20 L21 L22 L23 L24 L25 L26 L27 L28 L29 L30 L31 L32 L33 L34 L37 L3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7">
      <formula1>0</formula1>
      <formula2>0</formula2>
    </dataValidation>
    <dataValidation type="decimal" allowBlank="1" showErrorMessage="1" errorTitle="Invalid Entry" error="Only Numeric Values are allowed. " sqref="A13:A37">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2022-04-04T11:24:50Z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