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<sst xmlns="http://schemas.openxmlformats.org/spreadsheetml/2006/main" count="175" uniqueCount="80">
  <si>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</si>
  <si>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</si>
  <si>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</si>
  <si>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</si>
  <si>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</si>
  <si>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</si>
  <si>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</si>
  <si>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</si>
  <si>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</si>
  <si>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</si>
  <si>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</si>
  <si>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</si>
  <si>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</si>
  <si>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</si>
  <si>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</si>
  <si>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</si>
  <si>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</si>
  <si>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</si>
  <si>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</si>
  <si>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</si>
  <si>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</si>
  <si>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</si>
  <si>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</si>
  <si>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</si>
  <si>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</si>
  <si>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</si>
  <si>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</si>
  <si>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</si>
  <si>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</si>
  <si>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</si>
  <si>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</si>
  <si>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</si>
  <si>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</si>
  <si>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</si>
  <si>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</si>
  <si>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</si>
  <si>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</si>
  <si>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</si>
  <si>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</si>
  <si>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</si>
  <si>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</si>
  <si>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</si>
  <si>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</si>
  <si>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</si>
  <si>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</si>
  <si>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</si>
  <si>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</si>
  <si>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</si>
  <si>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</si>
  <si>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</si>
  <si>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</si>
  <si>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</si>
  <si>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</si>
  <si>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</si>
  <si>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</si>
  <si>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</si>
  <si>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</si>
  <si>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</si>
  <si>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</si>
  <si>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</si>
  <si>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</si>
  <si>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</si>
  <si>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</si>
  <si>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</si>
  <si>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</si>
  <si>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Tender Inviting Authority: Executive Engineer, IIT Kanpur</t>
  </si>
  <si>
    <t xml:space="preserve">Supply &amp; fixing  of additional refrigerant  copper piping for suction &amp; discharge line .as per standard specification  with insulation on surface / recessed with clamps, screws complete from indoor to out door  units  complete etc as reqd. </t>
  </si>
  <si>
    <t>Supply &amp; fixing of 25 mm  dia PVC drain pipe heavy duty  ISI marked or flexible pipe for insulated drain line with accessories with  clamps  on surface / recessed  etc. and as reqd.</t>
  </si>
  <si>
    <t>Supply &amp; fixing of Angle iron frame made of 25/32 mm, thickness 5 mm for mounting of outdoor unit size, duly painted and finished  with canopy and vibration isolation pad if required complete etc. as reqd.</t>
  </si>
  <si>
    <t xml:space="preserve">Supply, fixing &amp; connecting of  4 core, 4 sqmm power supply  control copper cable of approved make  complete as reqd. </t>
  </si>
  <si>
    <t>Supplying &amp; installation of DLP trunking 105 x 50 mm and accessories plastic trunking withour cover and partitons etc. as reqd.</t>
  </si>
  <si>
    <t>Supplying &amp; installation of flexible cover 85 mm for DLP trunking size 105 mm x 50 mm etc as reqd.</t>
  </si>
  <si>
    <t>No.</t>
  </si>
  <si>
    <t>RMT</t>
  </si>
  <si>
    <t>Nos.</t>
  </si>
  <si>
    <t xml:space="preserve">Name of Work: Providing &amp; fixing of tower type AC 1 x 4 TR capacity and associated works at WL 211 A (EE Server room). </t>
  </si>
  <si>
    <t xml:space="preserve">Nominal 4.0 TR capacity , three phase </t>
  </si>
  <si>
    <t>Upto 4 TR capacity, three phase</t>
  </si>
  <si>
    <t>Supply, installation, testing &amp; commissioning of DX tower type split air conditioner, floor standing, three phase scroll compressor of following capacity, IDU &amp; ODU,  cordless remote and other accessories of approved make etc complete as reqd.</t>
  </si>
  <si>
    <t>Contract No:      05/AC/2022/36     dated 05.05.2022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</si>
</sst>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sz val="10.5"/>
      <name val="Calibri"/>
      <family val="0"/>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right style="thin"/>
      <top style="thin"/>
      <bottom style="thin"/>
    </border>
    <border>
      <left>
        <color indexed="63"/>
      </left>
      <right style="medium"/>
      <top style="thin"/>
      <bottom style="thin"/>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5" xfId="59" applyNumberFormat="1" applyFont="1" applyFill="1" applyBorder="1" applyAlignment="1">
      <alignment horizontal="right" vertical="top"/>
      <protection/>
    </xf>
    <xf numFmtId="2" fontId="6" fillId="0" borderId="16" xfId="59" applyNumberFormat="1" applyFont="1" applyFill="1" applyBorder="1" applyAlignment="1">
      <alignment vertical="top"/>
      <protection/>
    </xf>
    <xf numFmtId="0" fontId="67" fillId="0" borderId="10" xfId="59" applyNumberFormat="1" applyFont="1" applyFill="1" applyBorder="1" applyAlignment="1">
      <alignment horizontal="center" vertical="top" wrapText="1"/>
      <protection/>
    </xf>
    <xf numFmtId="172" fontId="2" fillId="0" borderId="17" xfId="59" applyNumberFormat="1" applyFont="1" applyFill="1" applyBorder="1" applyAlignment="1">
      <alignment horizontal="right" vertical="top"/>
      <protection/>
    </xf>
    <xf numFmtId="2" fontId="2" fillId="0" borderId="17" xfId="58"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2" fontId="6" fillId="0" borderId="18" xfId="59" applyNumberFormat="1" applyFont="1" applyFill="1" applyBorder="1" applyAlignment="1">
      <alignment vertical="top"/>
      <protection/>
    </xf>
    <xf numFmtId="0" fontId="2" fillId="0" borderId="11" xfId="59" applyNumberFormat="1" applyFont="1" applyFill="1" applyBorder="1" applyAlignment="1">
      <alignment horizontal="right" vertical="top"/>
      <protection/>
    </xf>
    <xf numFmtId="2" fontId="2" fillId="0" borderId="11" xfId="59" applyNumberFormat="1" applyFont="1" applyFill="1" applyBorder="1" applyAlignment="1">
      <alignment horizontal="right" vertical="top"/>
      <protection/>
    </xf>
    <xf numFmtId="0" fontId="44" fillId="0" borderId="11" xfId="0" applyFont="1" applyFill="1" applyBorder="1" applyAlignment="1">
      <alignment horizontal="center" vertical="top"/>
    </xf>
    <xf numFmtId="0" fontId="44" fillId="0" borderId="11" xfId="0" applyFont="1" applyFill="1" applyBorder="1" applyAlignment="1">
      <alignment horizontal="justify" vertical="top"/>
    </xf>
    <xf numFmtId="2" fontId="44" fillId="0" borderId="11" xfId="0" applyNumberFormat="1" applyFont="1" applyFill="1" applyBorder="1" applyAlignment="1">
      <alignment horizontal="center" vertical="top"/>
    </xf>
    <xf numFmtId="2" fontId="44" fillId="0" borderId="11" xfId="0" applyNumberFormat="1" applyFont="1" applyFill="1" applyBorder="1" applyAlignment="1">
      <alignment horizontal="right" vertical="top"/>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4"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6"/>
  <sheetViews>
    <sheetView showGridLines="0" zoomScalePageLayoutView="0" workbookViewId="0" topLeftCell="A1">
      <selection activeCell="D24" sqref="D24"/>
    </sheetView>
  </sheetViews>
  <sheetFormatPr defaultColWidth="9.140625" defaultRowHeight="15"/>
  <cols>
    <col min="1" max="1" width="14.8515625" style="27" customWidth="1"/>
    <col min="2" max="2" width="44.57421875" style="27" customWidth="1"/>
    <col min="3" max="3" width="2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49"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76" t="str">
        <f>B2&amp;" BoQ"</f>
        <v>Percentage BoQ</v>
      </c>
      <c r="B1" s="76"/>
      <c r="C1" s="76"/>
      <c r="D1" s="76"/>
      <c r="E1" s="76"/>
      <c r="F1" s="76"/>
      <c r="G1" s="76"/>
      <c r="H1" s="76"/>
      <c r="I1" s="76"/>
      <c r="J1" s="76"/>
      <c r="K1" s="76"/>
      <c r="L1" s="76"/>
      <c r="O1" s="2"/>
      <c r="P1" s="2"/>
      <c r="Q1" s="3"/>
      <c r="IE1" s="3"/>
      <c r="IF1" s="3"/>
      <c r="IG1" s="3"/>
      <c r="IH1" s="3"/>
      <c r="II1" s="3"/>
    </row>
    <row r="2" spans="1:17" s="1" customFormat="1" ht="25.5" customHeight="1" hidden="1">
      <c r="A2" s="29" t="s">
        <v>3</v>
      </c>
      <c r="B2" s="29" t="s">
        <v>55</v>
      </c>
      <c r="C2" s="29" t="s">
        <v>4</v>
      </c>
      <c r="D2" s="29" t="s">
        <v>5</v>
      </c>
      <c r="E2" s="29" t="s">
        <v>6</v>
      </c>
      <c r="J2" s="4"/>
      <c r="K2" s="4"/>
      <c r="L2" s="4"/>
      <c r="O2" s="2"/>
      <c r="P2" s="2"/>
      <c r="Q2" s="3"/>
    </row>
    <row r="3" spans="1:243" s="1" customFormat="1" ht="30" customHeight="1" hidden="1">
      <c r="A3" s="1" t="s">
        <v>60</v>
      </c>
      <c r="C3" s="1" t="s">
        <v>59</v>
      </c>
      <c r="IE3" s="3"/>
      <c r="IF3" s="3"/>
      <c r="IG3" s="3"/>
      <c r="IH3" s="3"/>
      <c r="II3" s="3"/>
    </row>
    <row r="4" spans="1:243" s="5" customFormat="1" ht="30.75" customHeight="1">
      <c r="A4" s="77" t="s">
        <v>65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75" customHeight="1">
      <c r="A5" s="77" t="s">
        <v>75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75" customHeight="1">
      <c r="A6" s="77" t="s">
        <v>79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30" t="s">
        <v>61</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70"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63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4" t="s">
        <v>62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85.5">
      <c r="A13" s="66">
        <v>1</v>
      </c>
      <c r="B13" s="67" t="s">
        <v>78</v>
      </c>
      <c r="C13" s="33" t="s">
        <v>32</v>
      </c>
      <c r="D13" s="34"/>
      <c r="E13" s="15"/>
      <c r="F13" s="35"/>
      <c r="G13" s="16"/>
      <c r="H13" s="16"/>
      <c r="I13" s="35"/>
      <c r="J13" s="17"/>
      <c r="K13" s="18"/>
      <c r="L13" s="18"/>
      <c r="M13" s="19"/>
      <c r="N13" s="22"/>
      <c r="O13" s="22"/>
      <c r="P13" s="36"/>
      <c r="Q13" s="22"/>
      <c r="R13" s="22"/>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64"/>
      <c r="BB13" s="55"/>
      <c r="BC13" s="37"/>
      <c r="IE13" s="21">
        <v>1</v>
      </c>
      <c r="IF13" s="21" t="s">
        <v>33</v>
      </c>
      <c r="IG13" s="21" t="s">
        <v>34</v>
      </c>
      <c r="IH13" s="21">
        <v>10</v>
      </c>
      <c r="II13" s="21" t="s">
        <v>35</v>
      </c>
    </row>
    <row r="14" spans="1:243" s="20" customFormat="1" ht="17.25" customHeight="1">
      <c r="A14" s="66">
        <v>1.1</v>
      </c>
      <c r="B14" s="67" t="s">
        <v>76</v>
      </c>
      <c r="C14" s="33" t="s">
        <v>36</v>
      </c>
      <c r="D14" s="68">
        <v>1</v>
      </c>
      <c r="E14" s="68" t="s">
        <v>72</v>
      </c>
      <c r="F14" s="69">
        <v>95031</v>
      </c>
      <c r="G14" s="22"/>
      <c r="H14" s="16"/>
      <c r="I14" s="35" t="s">
        <v>38</v>
      </c>
      <c r="J14" s="17">
        <f aca="true" t="shared" si="0" ref="J14:J22">IF(I14="Less(-)",-1,1)</f>
        <v>1</v>
      </c>
      <c r="K14" s="18" t="s">
        <v>56</v>
      </c>
      <c r="L14" s="18" t="s">
        <v>6</v>
      </c>
      <c r="M14" s="38"/>
      <c r="N14" s="22"/>
      <c r="O14" s="22"/>
      <c r="P14" s="36"/>
      <c r="Q14" s="22"/>
      <c r="R14" s="22"/>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5">
        <f>total_amount_ba($B$2,$D$2,D14,F14,J14,K14,M14)</f>
        <v>95031</v>
      </c>
      <c r="BB14" s="56">
        <f>BA14+SUM(N14:AZ14)</f>
        <v>95031</v>
      </c>
      <c r="BC14" s="37" t="str">
        <f>SpellNumber(L14,BB14)</f>
        <v>INR  Ninety Five Thousand  &amp;Thirty One  Only</v>
      </c>
      <c r="IE14" s="21">
        <v>1.01</v>
      </c>
      <c r="IF14" s="21" t="s">
        <v>39</v>
      </c>
      <c r="IG14" s="21" t="s">
        <v>34</v>
      </c>
      <c r="IH14" s="21">
        <v>123.223</v>
      </c>
      <c r="II14" s="21" t="s">
        <v>37</v>
      </c>
    </row>
    <row r="15" spans="1:243" s="20" customFormat="1" ht="85.5">
      <c r="A15" s="66">
        <v>2</v>
      </c>
      <c r="B15" s="67" t="s">
        <v>66</v>
      </c>
      <c r="C15" s="33" t="s">
        <v>40</v>
      </c>
      <c r="D15" s="34"/>
      <c r="E15" s="15"/>
      <c r="F15" s="35"/>
      <c r="G15" s="16"/>
      <c r="H15" s="16"/>
      <c r="I15" s="35"/>
      <c r="J15" s="17"/>
      <c r="K15" s="18"/>
      <c r="L15" s="18"/>
      <c r="M15" s="19"/>
      <c r="N15" s="22"/>
      <c r="O15" s="22"/>
      <c r="P15" s="36"/>
      <c r="Q15" s="22"/>
      <c r="R15" s="22"/>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4"/>
      <c r="BB15" s="55"/>
      <c r="BC15" s="37"/>
      <c r="IE15" s="21">
        <v>1.02</v>
      </c>
      <c r="IF15" s="21" t="s">
        <v>41</v>
      </c>
      <c r="IG15" s="21" t="s">
        <v>42</v>
      </c>
      <c r="IH15" s="21">
        <v>213</v>
      </c>
      <c r="II15" s="21" t="s">
        <v>37</v>
      </c>
    </row>
    <row r="16" spans="1:243" s="20" customFormat="1" ht="16.5" customHeight="1">
      <c r="A16" s="66">
        <v>2.1</v>
      </c>
      <c r="B16" s="67" t="s">
        <v>76</v>
      </c>
      <c r="C16" s="33" t="s">
        <v>43</v>
      </c>
      <c r="D16" s="68">
        <v>7</v>
      </c>
      <c r="E16" s="68" t="s">
        <v>73</v>
      </c>
      <c r="F16" s="69">
        <v>1050</v>
      </c>
      <c r="G16" s="22"/>
      <c r="H16" s="22"/>
      <c r="I16" s="35" t="s">
        <v>38</v>
      </c>
      <c r="J16" s="17">
        <f t="shared" si="0"/>
        <v>1</v>
      </c>
      <c r="K16" s="18" t="s">
        <v>56</v>
      </c>
      <c r="L16" s="18" t="s">
        <v>6</v>
      </c>
      <c r="M16" s="38"/>
      <c r="N16" s="22"/>
      <c r="O16" s="22"/>
      <c r="P16" s="36"/>
      <c r="Q16" s="22"/>
      <c r="R16" s="22"/>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65">
        <f aca="true" t="shared" si="1" ref="BA16:BA22">total_amount_ba($B$2,$D$2,D16,F16,J16,K16,M16)</f>
        <v>7350</v>
      </c>
      <c r="BB16" s="56">
        <f aca="true" t="shared" si="2" ref="BB16:BB22">BA16+SUM(N16:AZ16)</f>
        <v>7350</v>
      </c>
      <c r="BC16" s="37" t="str">
        <f>SpellNumber(L16,BB16)</f>
        <v>INR  Seven Thousand Three Hundred &amp; Fifty  Only</v>
      </c>
      <c r="IE16" s="21">
        <v>2</v>
      </c>
      <c r="IF16" s="21" t="s">
        <v>33</v>
      </c>
      <c r="IG16" s="21" t="s">
        <v>44</v>
      </c>
      <c r="IH16" s="21">
        <v>10</v>
      </c>
      <c r="II16" s="21" t="s">
        <v>37</v>
      </c>
    </row>
    <row r="17" spans="1:243" s="20" customFormat="1" ht="71.25">
      <c r="A17" s="66">
        <v>3</v>
      </c>
      <c r="B17" s="67" t="s">
        <v>67</v>
      </c>
      <c r="C17" s="33" t="s">
        <v>45</v>
      </c>
      <c r="D17" s="68">
        <v>7</v>
      </c>
      <c r="E17" s="68" t="s">
        <v>73</v>
      </c>
      <c r="F17" s="69">
        <v>225</v>
      </c>
      <c r="G17" s="22"/>
      <c r="H17" s="22"/>
      <c r="I17" s="35" t="s">
        <v>38</v>
      </c>
      <c r="J17" s="17">
        <f t="shared" si="0"/>
        <v>1</v>
      </c>
      <c r="K17" s="18" t="s">
        <v>56</v>
      </c>
      <c r="L17" s="18" t="s">
        <v>6</v>
      </c>
      <c r="M17" s="38"/>
      <c r="N17" s="22"/>
      <c r="O17" s="22"/>
      <c r="P17" s="36"/>
      <c r="Q17" s="22"/>
      <c r="R17" s="22"/>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5">
        <f t="shared" si="1"/>
        <v>1575</v>
      </c>
      <c r="BB17" s="56">
        <f t="shared" si="2"/>
        <v>1575</v>
      </c>
      <c r="BC17" s="37" t="str">
        <f aca="true" t="shared" si="3" ref="BC17:BC22">SpellNumber(L17,BB17)</f>
        <v>INR  One Thousand Five Hundred &amp; Seventy Five  Only</v>
      </c>
      <c r="IE17" s="21">
        <v>3</v>
      </c>
      <c r="IF17" s="21" t="s">
        <v>46</v>
      </c>
      <c r="IG17" s="21" t="s">
        <v>47</v>
      </c>
      <c r="IH17" s="21">
        <v>10</v>
      </c>
      <c r="II17" s="21" t="s">
        <v>37</v>
      </c>
    </row>
    <row r="18" spans="1:243" s="20" customFormat="1" ht="60" customHeight="1">
      <c r="A18" s="66">
        <v>4</v>
      </c>
      <c r="B18" s="67" t="s">
        <v>68</v>
      </c>
      <c r="C18" s="33" t="s">
        <v>48</v>
      </c>
      <c r="D18" s="34"/>
      <c r="E18" s="15"/>
      <c r="F18" s="35"/>
      <c r="G18" s="16"/>
      <c r="H18" s="16"/>
      <c r="I18" s="35"/>
      <c r="J18" s="17"/>
      <c r="K18" s="18"/>
      <c r="L18" s="18"/>
      <c r="M18" s="19"/>
      <c r="N18" s="22"/>
      <c r="O18" s="22"/>
      <c r="P18" s="36"/>
      <c r="Q18" s="22"/>
      <c r="R18" s="22"/>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4"/>
      <c r="BB18" s="55"/>
      <c r="BC18" s="37"/>
      <c r="IE18" s="21">
        <v>1.01</v>
      </c>
      <c r="IF18" s="21" t="s">
        <v>39</v>
      </c>
      <c r="IG18" s="21" t="s">
        <v>34</v>
      </c>
      <c r="IH18" s="21">
        <v>123.223</v>
      </c>
      <c r="II18" s="21" t="s">
        <v>37</v>
      </c>
    </row>
    <row r="19" spans="1:243" s="20" customFormat="1" ht="18" customHeight="1">
      <c r="A19" s="66">
        <v>4.1</v>
      </c>
      <c r="B19" s="67" t="s">
        <v>77</v>
      </c>
      <c r="C19" s="33" t="s">
        <v>49</v>
      </c>
      <c r="D19" s="68">
        <v>1</v>
      </c>
      <c r="E19" s="68" t="s">
        <v>74</v>
      </c>
      <c r="F19" s="69">
        <v>3500</v>
      </c>
      <c r="G19" s="22"/>
      <c r="H19" s="22"/>
      <c r="I19" s="35" t="s">
        <v>38</v>
      </c>
      <c r="J19" s="17">
        <f t="shared" si="0"/>
        <v>1</v>
      </c>
      <c r="K19" s="18" t="s">
        <v>56</v>
      </c>
      <c r="L19" s="18" t="s">
        <v>6</v>
      </c>
      <c r="M19" s="38"/>
      <c r="N19" s="22"/>
      <c r="O19" s="22"/>
      <c r="P19" s="36"/>
      <c r="Q19" s="22"/>
      <c r="R19" s="22"/>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9"/>
      <c r="AV19" s="36"/>
      <c r="AW19" s="36"/>
      <c r="AX19" s="36"/>
      <c r="AY19" s="36"/>
      <c r="AZ19" s="36"/>
      <c r="BA19" s="65">
        <f t="shared" si="1"/>
        <v>3500</v>
      </c>
      <c r="BB19" s="56">
        <f t="shared" si="2"/>
        <v>3500</v>
      </c>
      <c r="BC19" s="37" t="str">
        <f t="shared" si="3"/>
        <v>INR  Three Thousand Five Hundred    Only</v>
      </c>
      <c r="IE19" s="21">
        <v>1.02</v>
      </c>
      <c r="IF19" s="21" t="s">
        <v>41</v>
      </c>
      <c r="IG19" s="21" t="s">
        <v>42</v>
      </c>
      <c r="IH19" s="21">
        <v>213</v>
      </c>
      <c r="II19" s="21" t="s">
        <v>37</v>
      </c>
    </row>
    <row r="20" spans="1:243" s="20" customFormat="1" ht="42.75">
      <c r="A20" s="66">
        <v>5</v>
      </c>
      <c r="B20" s="67" t="s">
        <v>69</v>
      </c>
      <c r="C20" s="33" t="s">
        <v>50</v>
      </c>
      <c r="D20" s="68">
        <v>7</v>
      </c>
      <c r="E20" s="68" t="s">
        <v>73</v>
      </c>
      <c r="F20" s="69">
        <v>225</v>
      </c>
      <c r="G20" s="22"/>
      <c r="H20" s="22"/>
      <c r="I20" s="35" t="s">
        <v>38</v>
      </c>
      <c r="J20" s="17">
        <f t="shared" si="0"/>
        <v>1</v>
      </c>
      <c r="K20" s="18" t="s">
        <v>56</v>
      </c>
      <c r="L20" s="18" t="s">
        <v>6</v>
      </c>
      <c r="M20" s="38"/>
      <c r="N20" s="22"/>
      <c r="O20" s="22"/>
      <c r="P20" s="36"/>
      <c r="Q20" s="22"/>
      <c r="R20" s="22"/>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5">
        <f t="shared" si="1"/>
        <v>1575</v>
      </c>
      <c r="BB20" s="56">
        <f t="shared" si="2"/>
        <v>1575</v>
      </c>
      <c r="BC20" s="37" t="str">
        <f t="shared" si="3"/>
        <v>INR  One Thousand Five Hundred &amp; Seventy Five  Only</v>
      </c>
      <c r="IE20" s="21">
        <v>2</v>
      </c>
      <c r="IF20" s="21" t="s">
        <v>33</v>
      </c>
      <c r="IG20" s="21" t="s">
        <v>44</v>
      </c>
      <c r="IH20" s="21">
        <v>10</v>
      </c>
      <c r="II20" s="21" t="s">
        <v>37</v>
      </c>
    </row>
    <row r="21" spans="1:243" s="20" customFormat="1" ht="42.75">
      <c r="A21" s="66">
        <v>6</v>
      </c>
      <c r="B21" s="67" t="s">
        <v>70</v>
      </c>
      <c r="C21" s="33" t="s">
        <v>51</v>
      </c>
      <c r="D21" s="68">
        <v>5</v>
      </c>
      <c r="E21" s="68" t="s">
        <v>73</v>
      </c>
      <c r="F21" s="69">
        <v>652</v>
      </c>
      <c r="G21" s="22"/>
      <c r="H21" s="22"/>
      <c r="I21" s="35" t="s">
        <v>38</v>
      </c>
      <c r="J21" s="17">
        <f t="shared" si="0"/>
        <v>1</v>
      </c>
      <c r="K21" s="18" t="s">
        <v>56</v>
      </c>
      <c r="L21" s="18" t="s">
        <v>6</v>
      </c>
      <c r="M21" s="38"/>
      <c r="N21" s="22"/>
      <c r="O21" s="22"/>
      <c r="P21" s="36"/>
      <c r="Q21" s="22"/>
      <c r="R21" s="22"/>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5">
        <f t="shared" si="1"/>
        <v>3260</v>
      </c>
      <c r="BB21" s="56">
        <f t="shared" si="2"/>
        <v>3260</v>
      </c>
      <c r="BC21" s="37" t="str">
        <f t="shared" si="3"/>
        <v>INR  Three Thousand Two Hundred &amp; Sixty  Only</v>
      </c>
      <c r="IE21" s="21">
        <v>3</v>
      </c>
      <c r="IF21" s="21" t="s">
        <v>46</v>
      </c>
      <c r="IG21" s="21" t="s">
        <v>47</v>
      </c>
      <c r="IH21" s="21">
        <v>10</v>
      </c>
      <c r="II21" s="21" t="s">
        <v>37</v>
      </c>
    </row>
    <row r="22" spans="1:243" s="20" customFormat="1" ht="40.5">
      <c r="A22" s="66">
        <v>7</v>
      </c>
      <c r="B22" s="67" t="s">
        <v>71</v>
      </c>
      <c r="C22" s="33" t="s">
        <v>52</v>
      </c>
      <c r="D22" s="68">
        <v>5</v>
      </c>
      <c r="E22" s="68" t="s">
        <v>73</v>
      </c>
      <c r="F22" s="69">
        <v>327</v>
      </c>
      <c r="G22" s="22"/>
      <c r="H22" s="22"/>
      <c r="I22" s="35" t="s">
        <v>38</v>
      </c>
      <c r="J22" s="17">
        <f t="shared" si="0"/>
        <v>1</v>
      </c>
      <c r="K22" s="18" t="s">
        <v>56</v>
      </c>
      <c r="L22" s="18" t="s">
        <v>6</v>
      </c>
      <c r="M22" s="38"/>
      <c r="N22" s="22"/>
      <c r="O22" s="22"/>
      <c r="P22" s="36"/>
      <c r="Q22" s="22"/>
      <c r="R22" s="22"/>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65">
        <f t="shared" si="1"/>
        <v>1635</v>
      </c>
      <c r="BB22" s="56">
        <f t="shared" si="2"/>
        <v>1635</v>
      </c>
      <c r="BC22" s="37" t="str">
        <f t="shared" si="3"/>
        <v>INR  One Thousand Six Hundred &amp; Thirty Five  Only</v>
      </c>
      <c r="IE22" s="21">
        <v>1.01</v>
      </c>
      <c r="IF22" s="21" t="s">
        <v>39</v>
      </c>
      <c r="IG22" s="21" t="s">
        <v>34</v>
      </c>
      <c r="IH22" s="21">
        <v>123.223</v>
      </c>
      <c r="II22" s="21" t="s">
        <v>37</v>
      </c>
    </row>
    <row r="23" spans="1:243" s="20" customFormat="1" ht="34.5" customHeight="1">
      <c r="A23" s="57" t="s">
        <v>54</v>
      </c>
      <c r="B23" s="58"/>
      <c r="C23" s="59"/>
      <c r="D23" s="60"/>
      <c r="E23" s="60"/>
      <c r="F23" s="60"/>
      <c r="G23" s="60"/>
      <c r="H23" s="61"/>
      <c r="I23" s="61"/>
      <c r="J23" s="61"/>
      <c r="K23" s="61"/>
      <c r="L23" s="62"/>
      <c r="BA23" s="63">
        <f>SUM(BA13:BA22)</f>
        <v>113926</v>
      </c>
      <c r="BB23" s="53">
        <f>SUM(BB13:BB22)</f>
        <v>113926</v>
      </c>
      <c r="BC23" s="37" t="str">
        <f>SpellNumber($E$2,BB23)</f>
        <v>INR  One Lakh Thirteen Thousand Nine Hundred &amp; Twenty Six  Only</v>
      </c>
      <c r="IE23" s="21">
        <v>4</v>
      </c>
      <c r="IF23" s="21" t="s">
        <v>41</v>
      </c>
      <c r="IG23" s="21" t="s">
        <v>53</v>
      </c>
      <c r="IH23" s="21">
        <v>10</v>
      </c>
      <c r="II23" s="21" t="s">
        <v>37</v>
      </c>
    </row>
    <row r="24" spans="1:243" s="25" customFormat="1" ht="33.75" customHeight="1">
      <c r="A24" s="41" t="s">
        <v>58</v>
      </c>
      <c r="B24" s="42"/>
      <c r="C24" s="23"/>
      <c r="D24" s="43"/>
      <c r="E24" s="44" t="s">
        <v>64</v>
      </c>
      <c r="F24" s="51"/>
      <c r="G24" s="45"/>
      <c r="H24" s="24"/>
      <c r="I24" s="24"/>
      <c r="J24" s="24"/>
      <c r="K24" s="46"/>
      <c r="L24" s="47"/>
      <c r="M24" s="48"/>
      <c r="O24" s="20"/>
      <c r="P24" s="20"/>
      <c r="Q24" s="20"/>
      <c r="R24" s="20"/>
      <c r="S24" s="20"/>
      <c r="BA24" s="50">
        <f>IF(ISBLANK(F24),0,IF(E24="Excess (+)",ROUND(BA23+(BA23*F24),2),IF(E24="Less (-)",ROUND(BA23+(BA23*F24*(-1)),2),IF(E24="At Par",BA23,0))))</f>
        <v>0</v>
      </c>
      <c r="BB24" s="52">
        <f>ROUND(BA24,0)</f>
        <v>0</v>
      </c>
      <c r="BC24" s="37" t="str">
        <f>SpellNumber($E$2,BA24)</f>
        <v>INR Zero Only</v>
      </c>
      <c r="IE24" s="26"/>
      <c r="IF24" s="26"/>
      <c r="IG24" s="26"/>
      <c r="IH24" s="26"/>
      <c r="II24" s="26"/>
    </row>
    <row r="25" spans="1:243" s="25" customFormat="1" ht="41.25" customHeight="1">
      <c r="A25" s="40" t="s">
        <v>57</v>
      </c>
      <c r="B25" s="40"/>
      <c r="C25" s="73" t="str">
        <f>SpellNumber($E$2,BA24)</f>
        <v>INR Zero Only</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5"/>
      <c r="IE25" s="26"/>
      <c r="IF25" s="26"/>
      <c r="IG25" s="26"/>
      <c r="IH25" s="26"/>
      <c r="II25" s="26"/>
    </row>
    <row r="26" spans="3:243" s="12" customFormat="1" ht="15">
      <c r="C26" s="27"/>
      <c r="D26" s="27"/>
      <c r="E26" s="27"/>
      <c r="F26" s="27"/>
      <c r="G26" s="27"/>
      <c r="H26" s="27"/>
      <c r="I26" s="27"/>
      <c r="J26" s="27"/>
      <c r="K26" s="27"/>
      <c r="L26" s="27"/>
      <c r="M26" s="27"/>
      <c r="O26" s="27"/>
      <c r="BA26" s="27"/>
      <c r="BC26" s="27"/>
      <c r="IE26" s="13"/>
      <c r="IF26" s="13"/>
      <c r="IG26" s="13"/>
      <c r="IH26" s="13"/>
      <c r="II26" s="13"/>
    </row>
  </sheetData>
  <sheetProtection password="EEC8" sheet="1" selectLockedCells="1"/>
  <mergeCells count="8">
    <mergeCell ref="A9:BC9"/>
    <mergeCell ref="C25:BC25"/>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
      <formula1>IF(E24="Select",-1,IF(E24="At Par",0,0))</formula1>
      <formula2>IF(E24="Select",-1,IF(E24="At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list" allowBlank="1" showInputMessage="1" showErrorMessage="1" sqref="L19 L20 L21 L13 L14 L15 L16 L17 L18 L22">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allowBlank="1" showInputMessage="1" showErrorMessage="1" promptTitle="Units" prompt="Please enter Units in text" sqref="E13:E22"/>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17 M19:M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allowBlank="1" showInputMessage="1" showErrorMessage="1" promptTitle="Itemcode/Make" prompt="Please enter text" sqref="C13:C22"/>
    <dataValidation allowBlank="1" showInputMessage="1" showErrorMessage="1" promptTitle="Item Description" prompt="Please enter Item Description in text" sqref="B19:B22"/>
    <dataValidation type="decimal" allowBlank="1" showInputMessage="1" showErrorMessage="1" errorTitle="Invalid Entry" error="Only Numeric Values are allowed. " sqref="A13:A22">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sqref="I13:I22">
      <formula1>"Excess(+), Less(-)"</formula1>
    </dataValidation>
    <dataValidation allowBlank="1" showInputMessage="1" showErrorMessage="1" promptTitle="Addition / Deduction" prompt="Please Choose the correct One" sqref="J13:J22"/>
    <dataValidation type="list" allowBlank="1" showInputMessage="1" showErrorMessage="1" sqref="C2">
      <formula1>"Normal, SingleWindow, Alternate"</formula1>
    </dataValidation>
    <dataValidation type="list" allowBlank="1" showInputMessage="1" showErrorMessage="1" sqref="K13:K22">
      <formula1>"Partial Conversion, Full Conversion"</formula1>
    </dataValidation>
    <dataValidation type="list" allowBlank="1" showInputMessage="1" showErrorMessage="1" sqref="E24">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2015-01-07T05:41:29Z</cp:lastPrinted>
  <dcterms:created xsi:type="dcterms:W3CDTF">2009-01-30T06:42:42Z</dcterms:created>
  <dcterms:modified xsi:type="dcterms:W3CDTF">2022-05-05T11:57:47Z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