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<sst xmlns="http://schemas.openxmlformats.org/spreadsheetml/2006/main" count="215" uniqueCount="90">
  <si>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</si>
  <si>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</si>
  <si>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</si>
  <si>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</si>
  <si>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</si>
  <si>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</si>
  <si>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</si>
  <si>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</si>
  <si>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</si>
  <si>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</si>
  <si>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</si>
  <si>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</si>
  <si>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</si>
  <si>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</si>
  <si>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</si>
  <si>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</si>
  <si>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</si>
  <si>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</si>
  <si>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</si>
  <si>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</si>
  <si>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</si>
  <si>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</si>
  <si>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</si>
  <si>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</si>
  <si>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</si>
  <si>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</si>
  <si>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</si>
  <si>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</si>
  <si>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</si>
  <si>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</si>
  <si>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</si>
  <si>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</si>
  <si>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</si>
  <si>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</si>
  <si>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</si>
  <si>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</si>
  <si>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</si>
  <si>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</si>
  <si>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</si>
  <si>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</si>
  <si>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</si>
  <si>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</si>
  <si>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</si>
  <si>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</si>
  <si>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</si>
  <si>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</si>
  <si>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</si>
  <si>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</si>
  <si>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</si>
  <si>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</si>
  <si>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</si>
  <si>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</si>
  <si>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</si>
  <si>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</si>
  <si>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</si>
  <si>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</si>
  <si>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</si>
  <si>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</si>
  <si>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</si>
  <si>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</si>
  <si>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</si>
  <si>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</si>
  <si>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</si>
  <si>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</si>
  <si>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</si>
  <si>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</si>
  <si>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</si>
  <si>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</si>
  <si>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</si>
  <si>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Tender Inviting Authority: Superintending Engineer, IWD, IIT KANPUR                                                                                                                                                                                                                                                                                                                    </t>
  </si>
  <si>
    <t>Name of Work: Mechanized sweeping/ cleaning of all major campus roads, footpaths, parking spaces/outdoor structures including disposal of solid waste (generated from these areas and the green areas on both side of the road up to a distance of 10 m from the edge of the road) into dustbins at designated Institute solid waste collection points</t>
  </si>
  <si>
    <t>Contract No:  11/C/D1/2022-23</t>
  </si>
  <si>
    <t>(a) Facility Caretaker/Project manager(Skilled)</t>
  </si>
  <si>
    <t>Manpower:</t>
  </si>
  <si>
    <t>(b)  Skilled (Driver)</t>
  </si>
  <si>
    <t>(c)  Semi-skilled Worker</t>
  </si>
  <si>
    <t>(d)  Unskilled Labour Worker</t>
  </si>
  <si>
    <t>Machinery Proposed</t>
  </si>
  <si>
    <t>Truck Mounted Mechanised Sweeper: Direct Injection Diesel Engine, Stainless Steel Hopper Capacity of 6000 Litres with Side Brooms
Sweep Head and SuctionUnit Mounted with medium Duty Commercial Vehicle, Chassis with Facecowl mounted on suitable chassis, Sweeping Width with One Central Broom and Two Side Brooms is 3000 mm, 1.1-meter dumping height, 1800 Ltrs Water Tank with Water jet spraying for Dust Suppression, Hardi Pump – Hydraulic Drive Provision for fixing different nozzles Jet cleaner 10 Bar pressure, 15-meter-long washing hose, Brands – Roots, Karcher,Eureka Forbes, Dulevo/Equivalent</t>
  </si>
  <si>
    <t>Rider on Sweeper-Battery Operated: Sweeping width of machine minimum 1000 mm with One Side Brush, The Main Brush width should not be more than 750 mm, The area coverage should not be less than 6500 m2 / h. with One Side Brush, Filter area should not be less than 3 m2 for fine dust collection, Battery Rating 24 V / 200Ah is preferable, The machine should have manually operated ‘Flap Opener’ for collecting big debris, Working speed of the machine minimum 6.5 km/h, Dirt two hopper each 40 Ltrs capacity, Dimensions (L x W x H):- 1575 x 1125 x1370, Brands – Roots, Karcher, Eureka Forbes, Dulevo/Equivalent</t>
  </si>
  <si>
    <t>Manual Sweeper:Sweeping Width (with side broom)  650 mm Sweeping Width (without side broom)  460 mm, Theoretical area coverage m^2/h 2600, Dirt Hopper capacity L 40 Length (without / with side broom)  800 mm /1000 mm, Width (without/ with side broom)  725 mm/ 785 mm, Height (without / With handle) 400 mm /1020 mm, Weight kg 26 or Equivalent.</t>
  </si>
  <si>
    <t>High Pressure Jet Machine with Mop and Rod for Pathway Cleaning: Machine should be electrical 230 V, Motor Power Minimum 3 KW,
Water Pressure Minimum 110 –130 Bar Machine cleaning for Drainage. Machine Accessories Trigger Gun etc. Machine Weight not more than 60 Kg, Brands – Roots, Karcher, Eureka Forbes, Dulevo/Equivalent.</t>
  </si>
  <si>
    <t>Gloves/Mask:High Quality
Gloves for Safety Purpose/Equivalent</t>
  </si>
  <si>
    <t>Broom  for Specialized and Hard Cleaning (Occasional Use) :High Quality/Equivalent</t>
  </si>
  <si>
    <t>Garbage Bag for Specialized and Hard Cleaning (Occasional Use)                  : High Qulity/ Equivalent</t>
  </si>
  <si>
    <t xml:space="preserve">E Rickshaw Loader: with Load capacity up to 500 kg/Equivalent </t>
  </si>
  <si>
    <t>Each</t>
  </si>
  <si>
    <t>per job per month</t>
  </si>
  <si>
    <t>Nos  per month</t>
  </si>
  <si>
    <t>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</si>
</sst>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64" fontId="68"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3" fillId="0" borderId="13" xfId="57" applyNumberFormat="1" applyFont="1" applyFill="1" applyBorder="1" applyAlignment="1">
      <alignment horizontal="center" vertical="top"/>
      <protection/>
    </xf>
    <xf numFmtId="0" fontId="3" fillId="0" borderId="13" xfId="57" applyNumberFormat="1" applyFont="1" applyFill="1" applyBorder="1" applyAlignment="1">
      <alignment horizontal="justify" vertical="top" wrapText="1"/>
      <protection/>
    </xf>
    <xf numFmtId="0" fontId="2" fillId="0" borderId="13" xfId="58"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3" fillId="0" borderId="10" xfId="58" applyNumberFormat="1" applyFont="1" applyFill="1" applyBorder="1" applyAlignment="1">
      <alignment horizontal="center" vertical="top"/>
      <protection/>
    </xf>
    <xf numFmtId="0" fontId="3" fillId="0" borderId="15" xfId="58" applyNumberFormat="1" applyFont="1" applyFill="1" applyBorder="1" applyAlignment="1">
      <alignment horizontal="center" vertical="top"/>
      <protection/>
    </xf>
    <xf numFmtId="0" fontId="3" fillId="0" borderId="19" xfId="58" applyNumberFormat="1" applyFont="1" applyFill="1" applyBorder="1" applyAlignment="1">
      <alignment horizontal="center" vertical="top"/>
      <protection/>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0"/>
  <sheetViews>
    <sheetView showGridLines="0" zoomScale="73" zoomScaleNormal="73" zoomScalePageLayoutView="0" workbookViewId="0" topLeftCell="A14">
      <selection activeCell="A7" sqref="A7:BC7"/>
    </sheetView>
  </sheetViews>
  <sheetFormatPr defaultColWidth="9.140625" defaultRowHeight="15"/>
  <cols>
    <col min="1" max="1" width="15.421875" style="53" customWidth="1"/>
    <col min="2" max="2" width="47.8515625" style="53" customWidth="1"/>
    <col min="3" max="3" width="10.140625" style="53" hidden="1" customWidth="1"/>
    <col min="4" max="4" width="11.8515625" style="53" customWidth="1"/>
    <col min="5" max="5" width="11.28125" style="53" customWidth="1"/>
    <col min="6" max="6" width="12.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7.5742187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69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70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71</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65</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68</v>
      </c>
      <c r="G11" s="13"/>
      <c r="H11" s="13"/>
      <c r="I11" s="13" t="s">
        <v>21</v>
      </c>
      <c r="J11" s="13" t="s">
        <v>22</v>
      </c>
      <c r="K11" s="13" t="s">
        <v>23</v>
      </c>
      <c r="L11" s="13" t="s">
        <v>24</v>
      </c>
      <c r="M11" s="16" t="s">
        <v>67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66</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8.75" customHeight="1">
      <c r="A13" s="67">
        <v>1</v>
      </c>
      <c r="B13" s="20" t="s">
        <v>73</v>
      </c>
      <c r="C13" s="21" t="s">
        <v>34</v>
      </c>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c r="IE13" s="28">
        <v>1</v>
      </c>
      <c r="IF13" s="28" t="s">
        <v>35</v>
      </c>
      <c r="IG13" s="28" t="s">
        <v>36</v>
      </c>
      <c r="IH13" s="28">
        <v>10</v>
      </c>
      <c r="II13" s="28" t="s">
        <v>37</v>
      </c>
    </row>
    <row r="14" spans="1:243" s="27" customFormat="1" ht="18.75" customHeight="1">
      <c r="A14" s="19">
        <v>1.01</v>
      </c>
      <c r="B14" s="26" t="s">
        <v>72</v>
      </c>
      <c r="C14" s="21" t="s">
        <v>38</v>
      </c>
      <c r="D14" s="64">
        <v>1</v>
      </c>
      <c r="E14" s="65" t="s">
        <v>86</v>
      </c>
      <c r="F14" s="64">
        <v>100</v>
      </c>
      <c r="G14" s="29"/>
      <c r="H14" s="23"/>
      <c r="I14" s="22" t="s">
        <v>40</v>
      </c>
      <c r="J14" s="24">
        <f aca="true" t="shared" si="0" ref="J14:J24">IF(I14="Less(-)",-1,1)</f>
        <v>1</v>
      </c>
      <c r="K14" s="25" t="s">
        <v>62</v>
      </c>
      <c r="L14" s="25" t="s">
        <v>7</v>
      </c>
      <c r="M14" s="62"/>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0">
        <f>total_amount_ba($B$2,$D$2,D14,F14,J14,K14,M14)</f>
        <v>0</v>
      </c>
      <c r="BB14" s="60">
        <f>BA14+SUM(N14:AZ14)</f>
        <v>0</v>
      </c>
      <c r="BC14" s="26" t="str">
        <f>SpellNumber(L14,BB14)</f>
        <v>INR Zero Only</v>
      </c>
      <c r="IE14" s="28">
        <v>1.01</v>
      </c>
      <c r="IF14" s="28" t="s">
        <v>41</v>
      </c>
      <c r="IG14" s="28" t="s">
        <v>36</v>
      </c>
      <c r="IH14" s="28">
        <v>123.223</v>
      </c>
      <c r="II14" s="28" t="s">
        <v>39</v>
      </c>
    </row>
    <row r="15" spans="1:243" s="27" customFormat="1" ht="18.75" customHeight="1">
      <c r="A15" s="19">
        <v>1.02</v>
      </c>
      <c r="B15" s="26" t="s">
        <v>74</v>
      </c>
      <c r="C15" s="21" t="s">
        <v>42</v>
      </c>
      <c r="D15" s="64">
        <v>1</v>
      </c>
      <c r="E15" s="65" t="s">
        <v>86</v>
      </c>
      <c r="F15" s="64">
        <v>100</v>
      </c>
      <c r="G15" s="29"/>
      <c r="H15" s="29"/>
      <c r="I15" s="22" t="s">
        <v>40</v>
      </c>
      <c r="J15" s="24">
        <f t="shared" si="0"/>
        <v>1</v>
      </c>
      <c r="K15" s="25" t="s">
        <v>62</v>
      </c>
      <c r="L15" s="25" t="s">
        <v>7</v>
      </c>
      <c r="M15" s="62"/>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60">
        <f aca="true" t="shared" si="1" ref="BA15:BA24">total_amount_ba($B$2,$D$2,D15,F15,J15,K15,M15)</f>
        <v>0</v>
      </c>
      <c r="BB15" s="60">
        <f aca="true" t="shared" si="2" ref="BB15:BB26">BA15+SUM(N15:AZ15)</f>
        <v>0</v>
      </c>
      <c r="BC15" s="26" t="str">
        <f aca="true" t="shared" si="3" ref="BC15:BC24">SpellNumber(L15,BB15)</f>
        <v>INR Zero Only</v>
      </c>
      <c r="IE15" s="28">
        <v>1.02</v>
      </c>
      <c r="IF15" s="28" t="s">
        <v>43</v>
      </c>
      <c r="IG15" s="28" t="s">
        <v>44</v>
      </c>
      <c r="IH15" s="28">
        <v>213</v>
      </c>
      <c r="II15" s="28" t="s">
        <v>39</v>
      </c>
    </row>
    <row r="16" spans="1:243" s="27" customFormat="1" ht="18.75" customHeight="1">
      <c r="A16" s="19">
        <v>1.03</v>
      </c>
      <c r="B16" s="26" t="s">
        <v>75</v>
      </c>
      <c r="C16" s="21" t="s">
        <v>45</v>
      </c>
      <c r="D16" s="64">
        <v>3</v>
      </c>
      <c r="E16" s="65" t="s">
        <v>86</v>
      </c>
      <c r="F16" s="64">
        <v>10</v>
      </c>
      <c r="G16" s="29"/>
      <c r="H16" s="29"/>
      <c r="I16" s="22" t="s">
        <v>40</v>
      </c>
      <c r="J16" s="24">
        <f t="shared" si="0"/>
        <v>1</v>
      </c>
      <c r="K16" s="25" t="s">
        <v>62</v>
      </c>
      <c r="L16" s="25" t="s">
        <v>7</v>
      </c>
      <c r="M16" s="62"/>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60">
        <f t="shared" si="1"/>
        <v>0</v>
      </c>
      <c r="BB16" s="60">
        <f t="shared" si="2"/>
        <v>0</v>
      </c>
      <c r="BC16" s="26" t="str">
        <f t="shared" si="3"/>
        <v>INR Zero Only</v>
      </c>
      <c r="IE16" s="28">
        <v>2</v>
      </c>
      <c r="IF16" s="28" t="s">
        <v>35</v>
      </c>
      <c r="IG16" s="28" t="s">
        <v>46</v>
      </c>
      <c r="IH16" s="28">
        <v>10</v>
      </c>
      <c r="II16" s="28" t="s">
        <v>39</v>
      </c>
    </row>
    <row r="17" spans="1:243" s="27" customFormat="1" ht="18.75" customHeight="1">
      <c r="A17" s="19">
        <v>1.04</v>
      </c>
      <c r="B17" s="26" t="s">
        <v>76</v>
      </c>
      <c r="C17" s="21" t="s">
        <v>47</v>
      </c>
      <c r="D17" s="64">
        <v>5</v>
      </c>
      <c r="E17" s="65" t="s">
        <v>86</v>
      </c>
      <c r="F17" s="64">
        <v>10</v>
      </c>
      <c r="G17" s="29"/>
      <c r="H17" s="29"/>
      <c r="I17" s="22" t="s">
        <v>40</v>
      </c>
      <c r="J17" s="24">
        <f t="shared" si="0"/>
        <v>1</v>
      </c>
      <c r="K17" s="25" t="s">
        <v>62</v>
      </c>
      <c r="L17" s="25" t="s">
        <v>7</v>
      </c>
      <c r="M17" s="62"/>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60">
        <f t="shared" si="1"/>
        <v>0</v>
      </c>
      <c r="BB17" s="60">
        <f t="shared" si="2"/>
        <v>0</v>
      </c>
      <c r="BC17" s="26" t="str">
        <f t="shared" si="3"/>
        <v>INR Zero Only</v>
      </c>
      <c r="IE17" s="28">
        <v>3</v>
      </c>
      <c r="IF17" s="28" t="s">
        <v>48</v>
      </c>
      <c r="IG17" s="28" t="s">
        <v>49</v>
      </c>
      <c r="IH17" s="28">
        <v>10</v>
      </c>
      <c r="II17" s="28" t="s">
        <v>39</v>
      </c>
    </row>
    <row r="18" spans="1:243" s="27" customFormat="1" ht="18.75" customHeight="1">
      <c r="A18" s="67">
        <v>2</v>
      </c>
      <c r="B18" s="20" t="s">
        <v>77</v>
      </c>
      <c r="C18" s="21" t="s">
        <v>50</v>
      </c>
      <c r="D18" s="80"/>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2"/>
      <c r="IE18" s="28">
        <v>1.01</v>
      </c>
      <c r="IF18" s="28" t="s">
        <v>41</v>
      </c>
      <c r="IG18" s="28" t="s">
        <v>36</v>
      </c>
      <c r="IH18" s="28">
        <v>123.223</v>
      </c>
      <c r="II18" s="28" t="s">
        <v>39</v>
      </c>
    </row>
    <row r="19" spans="1:243" s="27" customFormat="1" ht="181.5">
      <c r="A19" s="19">
        <v>2.01</v>
      </c>
      <c r="B19" s="66" t="s">
        <v>78</v>
      </c>
      <c r="C19" s="21" t="s">
        <v>51</v>
      </c>
      <c r="D19" s="64">
        <v>1</v>
      </c>
      <c r="E19" s="66" t="s">
        <v>87</v>
      </c>
      <c r="F19" s="64">
        <v>10</v>
      </c>
      <c r="G19" s="29"/>
      <c r="H19" s="29"/>
      <c r="I19" s="22" t="s">
        <v>40</v>
      </c>
      <c r="J19" s="24">
        <f t="shared" si="0"/>
        <v>1</v>
      </c>
      <c r="K19" s="25" t="s">
        <v>62</v>
      </c>
      <c r="L19" s="25" t="s">
        <v>7</v>
      </c>
      <c r="M19" s="62"/>
      <c r="N19" s="30"/>
      <c r="O19" s="30"/>
      <c r="P19" s="31"/>
      <c r="Q19" s="30"/>
      <c r="R19" s="30"/>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4"/>
      <c r="AV19" s="33"/>
      <c r="AW19" s="33"/>
      <c r="AX19" s="33"/>
      <c r="AY19" s="33"/>
      <c r="AZ19" s="33"/>
      <c r="BA19" s="60">
        <f t="shared" si="1"/>
        <v>0</v>
      </c>
      <c r="BB19" s="60">
        <f t="shared" si="2"/>
        <v>0</v>
      </c>
      <c r="BC19" s="26" t="str">
        <f t="shared" si="3"/>
        <v>INR Zero Only</v>
      </c>
      <c r="IE19" s="28">
        <v>1.02</v>
      </c>
      <c r="IF19" s="28" t="s">
        <v>43</v>
      </c>
      <c r="IG19" s="28" t="s">
        <v>44</v>
      </c>
      <c r="IH19" s="28">
        <v>213</v>
      </c>
      <c r="II19" s="28" t="s">
        <v>39</v>
      </c>
    </row>
    <row r="20" spans="1:243" s="27" customFormat="1" ht="168" customHeight="1">
      <c r="A20" s="19">
        <v>2.02</v>
      </c>
      <c r="B20" s="66" t="s">
        <v>79</v>
      </c>
      <c r="C20" s="21" t="s">
        <v>52</v>
      </c>
      <c r="D20" s="64">
        <v>1</v>
      </c>
      <c r="E20" s="66" t="s">
        <v>87</v>
      </c>
      <c r="F20" s="64">
        <v>10</v>
      </c>
      <c r="G20" s="29"/>
      <c r="H20" s="29"/>
      <c r="I20" s="22" t="s">
        <v>40</v>
      </c>
      <c r="J20" s="24">
        <f t="shared" si="0"/>
        <v>1</v>
      </c>
      <c r="K20" s="25" t="s">
        <v>62</v>
      </c>
      <c r="L20" s="25" t="s">
        <v>7</v>
      </c>
      <c r="M20" s="62"/>
      <c r="N20" s="30"/>
      <c r="O20" s="30"/>
      <c r="P20" s="31"/>
      <c r="Q20" s="30"/>
      <c r="R20" s="30"/>
      <c r="S20" s="32"/>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60">
        <f t="shared" si="1"/>
        <v>0</v>
      </c>
      <c r="BB20" s="60">
        <f t="shared" si="2"/>
        <v>0</v>
      </c>
      <c r="BC20" s="26" t="str">
        <f t="shared" si="3"/>
        <v>INR Zero Only</v>
      </c>
      <c r="IE20" s="28">
        <v>2</v>
      </c>
      <c r="IF20" s="28" t="s">
        <v>35</v>
      </c>
      <c r="IG20" s="28" t="s">
        <v>46</v>
      </c>
      <c r="IH20" s="28">
        <v>10</v>
      </c>
      <c r="II20" s="28" t="s">
        <v>39</v>
      </c>
    </row>
    <row r="21" spans="1:243" s="27" customFormat="1" ht="111.75">
      <c r="A21" s="19">
        <v>2.03</v>
      </c>
      <c r="B21" s="66" t="s">
        <v>80</v>
      </c>
      <c r="C21" s="21" t="s">
        <v>53</v>
      </c>
      <c r="D21" s="64">
        <v>1</v>
      </c>
      <c r="E21" s="66" t="s">
        <v>87</v>
      </c>
      <c r="F21" s="64">
        <v>10</v>
      </c>
      <c r="G21" s="29"/>
      <c r="H21" s="29"/>
      <c r="I21" s="22" t="s">
        <v>40</v>
      </c>
      <c r="J21" s="24">
        <f t="shared" si="0"/>
        <v>1</v>
      </c>
      <c r="K21" s="25" t="s">
        <v>62</v>
      </c>
      <c r="L21" s="25" t="s">
        <v>7</v>
      </c>
      <c r="M21" s="62"/>
      <c r="N21" s="30"/>
      <c r="O21" s="30"/>
      <c r="P21" s="31"/>
      <c r="Q21" s="30"/>
      <c r="R21" s="30"/>
      <c r="S21" s="32"/>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60">
        <f t="shared" si="1"/>
        <v>0</v>
      </c>
      <c r="BB21" s="60">
        <f t="shared" si="2"/>
        <v>0</v>
      </c>
      <c r="BC21" s="26" t="str">
        <f t="shared" si="3"/>
        <v>INR Zero Only</v>
      </c>
      <c r="IE21" s="28">
        <v>3</v>
      </c>
      <c r="IF21" s="28" t="s">
        <v>48</v>
      </c>
      <c r="IG21" s="28" t="s">
        <v>49</v>
      </c>
      <c r="IH21" s="28">
        <v>10</v>
      </c>
      <c r="II21" s="28" t="s">
        <v>39</v>
      </c>
    </row>
    <row r="22" spans="1:243" s="27" customFormat="1" ht="100.5" customHeight="1">
      <c r="A22" s="19">
        <v>2.04</v>
      </c>
      <c r="B22" s="66" t="s">
        <v>81</v>
      </c>
      <c r="C22" s="21" t="s">
        <v>54</v>
      </c>
      <c r="D22" s="64">
        <v>1</v>
      </c>
      <c r="E22" s="66" t="s">
        <v>87</v>
      </c>
      <c r="F22" s="64">
        <v>10</v>
      </c>
      <c r="G22" s="29"/>
      <c r="H22" s="29"/>
      <c r="I22" s="22" t="s">
        <v>40</v>
      </c>
      <c r="J22" s="24">
        <f t="shared" si="0"/>
        <v>1</v>
      </c>
      <c r="K22" s="25" t="s">
        <v>62</v>
      </c>
      <c r="L22" s="25" t="s">
        <v>7</v>
      </c>
      <c r="M22" s="62"/>
      <c r="N22" s="30"/>
      <c r="O22" s="30"/>
      <c r="P22" s="31"/>
      <c r="Q22" s="30"/>
      <c r="R22" s="30"/>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60">
        <f t="shared" si="1"/>
        <v>0</v>
      </c>
      <c r="BB22" s="60">
        <f t="shared" si="2"/>
        <v>0</v>
      </c>
      <c r="BC22" s="26" t="str">
        <f t="shared" si="3"/>
        <v>INR Zero Only</v>
      </c>
      <c r="IE22" s="28">
        <v>1.01</v>
      </c>
      <c r="IF22" s="28" t="s">
        <v>41</v>
      </c>
      <c r="IG22" s="28" t="s">
        <v>36</v>
      </c>
      <c r="IH22" s="28">
        <v>123.223</v>
      </c>
      <c r="II22" s="28" t="s">
        <v>39</v>
      </c>
    </row>
    <row r="23" spans="1:243" s="27" customFormat="1" ht="33" customHeight="1">
      <c r="A23" s="19">
        <v>2.05</v>
      </c>
      <c r="B23" s="26" t="s">
        <v>82</v>
      </c>
      <c r="C23" s="21" t="s">
        <v>55</v>
      </c>
      <c r="D23" s="64">
        <v>100</v>
      </c>
      <c r="E23" s="66" t="s">
        <v>88</v>
      </c>
      <c r="F23" s="64">
        <v>10</v>
      </c>
      <c r="G23" s="29"/>
      <c r="H23" s="29"/>
      <c r="I23" s="22" t="s">
        <v>40</v>
      </c>
      <c r="J23" s="24">
        <f t="shared" si="0"/>
        <v>1</v>
      </c>
      <c r="K23" s="25" t="s">
        <v>62</v>
      </c>
      <c r="L23" s="25" t="s">
        <v>7</v>
      </c>
      <c r="M23" s="62"/>
      <c r="N23" s="30"/>
      <c r="O23" s="30"/>
      <c r="P23" s="31"/>
      <c r="Q23" s="30"/>
      <c r="R23" s="30"/>
      <c r="S23" s="32"/>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60">
        <f t="shared" si="1"/>
        <v>0</v>
      </c>
      <c r="BB23" s="60">
        <f t="shared" si="2"/>
        <v>0</v>
      </c>
      <c r="BC23" s="26" t="str">
        <f t="shared" si="3"/>
        <v>INR Zero Only</v>
      </c>
      <c r="IE23" s="28">
        <v>1.02</v>
      </c>
      <c r="IF23" s="28" t="s">
        <v>43</v>
      </c>
      <c r="IG23" s="28" t="s">
        <v>44</v>
      </c>
      <c r="IH23" s="28">
        <v>213</v>
      </c>
      <c r="II23" s="28" t="s">
        <v>39</v>
      </c>
    </row>
    <row r="24" spans="1:243" s="27" customFormat="1" ht="34.5" customHeight="1">
      <c r="A24" s="19">
        <v>2.06</v>
      </c>
      <c r="B24" s="66" t="s">
        <v>83</v>
      </c>
      <c r="C24" s="21" t="s">
        <v>56</v>
      </c>
      <c r="D24" s="64">
        <v>20</v>
      </c>
      <c r="E24" s="66" t="s">
        <v>88</v>
      </c>
      <c r="F24" s="64">
        <v>10</v>
      </c>
      <c r="G24" s="29"/>
      <c r="H24" s="29"/>
      <c r="I24" s="22" t="s">
        <v>40</v>
      </c>
      <c r="J24" s="24">
        <f t="shared" si="0"/>
        <v>1</v>
      </c>
      <c r="K24" s="25" t="s">
        <v>62</v>
      </c>
      <c r="L24" s="25" t="s">
        <v>7</v>
      </c>
      <c r="M24" s="62"/>
      <c r="N24" s="30"/>
      <c r="O24" s="30"/>
      <c r="P24" s="31"/>
      <c r="Q24" s="30"/>
      <c r="R24" s="30"/>
      <c r="S24" s="32"/>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60">
        <f t="shared" si="1"/>
        <v>0</v>
      </c>
      <c r="BB24" s="60">
        <f t="shared" si="2"/>
        <v>0</v>
      </c>
      <c r="BC24" s="26" t="str">
        <f t="shared" si="3"/>
        <v>INR Zero Only</v>
      </c>
      <c r="IE24" s="28">
        <v>2</v>
      </c>
      <c r="IF24" s="28" t="s">
        <v>35</v>
      </c>
      <c r="IG24" s="28" t="s">
        <v>46</v>
      </c>
      <c r="IH24" s="28">
        <v>10</v>
      </c>
      <c r="II24" s="28" t="s">
        <v>39</v>
      </c>
    </row>
    <row r="25" spans="1:243" s="27" customFormat="1" ht="33" customHeight="1">
      <c r="A25" s="19">
        <v>2.07</v>
      </c>
      <c r="B25" s="66" t="s">
        <v>84</v>
      </c>
      <c r="C25" s="21" t="s">
        <v>57</v>
      </c>
      <c r="D25" s="64">
        <v>150</v>
      </c>
      <c r="E25" s="66" t="s">
        <v>88</v>
      </c>
      <c r="F25" s="64">
        <v>10</v>
      </c>
      <c r="G25" s="29"/>
      <c r="H25" s="29"/>
      <c r="I25" s="22" t="s">
        <v>40</v>
      </c>
      <c r="J25" s="24">
        <f>IF(I25="Less(-)",-1,1)</f>
        <v>1</v>
      </c>
      <c r="K25" s="25" t="s">
        <v>62</v>
      </c>
      <c r="L25" s="25" t="s">
        <v>7</v>
      </c>
      <c r="M25" s="62"/>
      <c r="N25" s="30"/>
      <c r="O25" s="30"/>
      <c r="P25" s="31"/>
      <c r="Q25" s="30"/>
      <c r="R25" s="30"/>
      <c r="S25" s="32"/>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60">
        <f>total_amount_ba($B$2,$D$2,D25,F25,J25,K25,M25)</f>
        <v>0</v>
      </c>
      <c r="BB25" s="60">
        <f>BA25+SUM(N25:AZ25)</f>
        <v>0</v>
      </c>
      <c r="BC25" s="26" t="str">
        <f>SpellNumber(L25,BB25)</f>
        <v>INR Zero Only</v>
      </c>
      <c r="IE25" s="28">
        <v>3</v>
      </c>
      <c r="IF25" s="28" t="s">
        <v>48</v>
      </c>
      <c r="IG25" s="28" t="s">
        <v>49</v>
      </c>
      <c r="IH25" s="28">
        <v>10</v>
      </c>
      <c r="II25" s="28" t="s">
        <v>39</v>
      </c>
    </row>
    <row r="26" spans="1:243" s="27" customFormat="1" ht="34.5" customHeight="1">
      <c r="A26" s="19">
        <v>2.08</v>
      </c>
      <c r="B26" s="26" t="s">
        <v>85</v>
      </c>
      <c r="C26" s="21" t="s">
        <v>58</v>
      </c>
      <c r="D26" s="64">
        <v>1</v>
      </c>
      <c r="E26" s="65" t="s">
        <v>89</v>
      </c>
      <c r="F26" s="63">
        <v>10</v>
      </c>
      <c r="G26" s="29"/>
      <c r="H26" s="29"/>
      <c r="I26" s="22" t="s">
        <v>40</v>
      </c>
      <c r="J26" s="24">
        <f>IF(I26="Less(-)",-1,1)</f>
        <v>1</v>
      </c>
      <c r="K26" s="25" t="s">
        <v>62</v>
      </c>
      <c r="L26" s="25" t="s">
        <v>7</v>
      </c>
      <c r="M26" s="62"/>
      <c r="N26" s="30"/>
      <c r="O26" s="30"/>
      <c r="P26" s="31"/>
      <c r="Q26" s="30"/>
      <c r="R26" s="30"/>
      <c r="S26" s="32"/>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60">
        <f>total_amount_ba($B$2,$D$2,D26,F26,J26,K26,M26)</f>
        <v>0</v>
      </c>
      <c r="BB26" s="60">
        <f t="shared" si="2"/>
        <v>0</v>
      </c>
      <c r="BC26" s="26" t="str">
        <f>SpellNumber(L26,BB26)</f>
        <v>INR Zero Only</v>
      </c>
      <c r="IE26" s="28">
        <v>1.01</v>
      </c>
      <c r="IF26" s="28" t="s">
        <v>41</v>
      </c>
      <c r="IG26" s="28" t="s">
        <v>36</v>
      </c>
      <c r="IH26" s="28">
        <v>123.223</v>
      </c>
      <c r="II26" s="28" t="s">
        <v>39</v>
      </c>
    </row>
    <row r="27" spans="1:243" s="27" customFormat="1" ht="33" customHeight="1">
      <c r="A27" s="35" t="s">
        <v>60</v>
      </c>
      <c r="B27" s="36"/>
      <c r="C27" s="37"/>
      <c r="D27" s="38"/>
      <c r="E27" s="38"/>
      <c r="F27" s="38"/>
      <c r="G27" s="38"/>
      <c r="H27" s="39"/>
      <c r="I27" s="39"/>
      <c r="J27" s="39"/>
      <c r="K27" s="39"/>
      <c r="L27" s="40"/>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61">
        <f>SUM(BA13:BA26)</f>
        <v>0</v>
      </c>
      <c r="BB27" s="61">
        <f>SUM(BB13:BB26)</f>
        <v>0</v>
      </c>
      <c r="BC27" s="26" t="str">
        <f>SpellNumber($E$2,BB27)</f>
        <v>INR Zero Only</v>
      </c>
      <c r="IE27" s="28">
        <v>4</v>
      </c>
      <c r="IF27" s="28" t="s">
        <v>43</v>
      </c>
      <c r="IG27" s="28" t="s">
        <v>59</v>
      </c>
      <c r="IH27" s="28">
        <v>10</v>
      </c>
      <c r="II27" s="28" t="s">
        <v>39</v>
      </c>
    </row>
    <row r="28" spans="1:243" s="51" customFormat="1" ht="39" customHeight="1" hidden="1">
      <c r="A28" s="36" t="s">
        <v>64</v>
      </c>
      <c r="B28" s="42"/>
      <c r="C28" s="43"/>
      <c r="D28" s="44"/>
      <c r="E28" s="45" t="s">
        <v>61</v>
      </c>
      <c r="F28" s="58"/>
      <c r="G28" s="46"/>
      <c r="H28" s="47"/>
      <c r="I28" s="47"/>
      <c r="J28" s="47"/>
      <c r="K28" s="48"/>
      <c r="L28" s="49"/>
      <c r="M28" s="50"/>
      <c r="O28" s="27"/>
      <c r="P28" s="27"/>
      <c r="Q28" s="27"/>
      <c r="R28" s="27"/>
      <c r="S28" s="27"/>
      <c r="BA28" s="56">
        <f>IF(ISBLANK(F28),0,IF(E28="Excess (+)",ROUND(BA27+(BA27*F28),2),IF(E28="Less (-)",ROUND(BA27+(BA27*F28*(-1)),2),0)))</f>
        <v>0</v>
      </c>
      <c r="BB28" s="57">
        <f>ROUND(BA28,0)</f>
        <v>0</v>
      </c>
      <c r="BC28" s="26" t="str">
        <f>SpellNumber(L28,BB28)</f>
        <v> Zero Only</v>
      </c>
      <c r="IE28" s="52"/>
      <c r="IF28" s="52"/>
      <c r="IG28" s="52"/>
      <c r="IH28" s="52"/>
      <c r="II28" s="52"/>
    </row>
    <row r="29" spans="1:243" s="51" customFormat="1" ht="51" customHeight="1">
      <c r="A29" s="35" t="s">
        <v>63</v>
      </c>
      <c r="B29" s="35"/>
      <c r="C29" s="71" t="str">
        <f>SpellNumber($E$2,BB27)</f>
        <v>INR Zero Only</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3"/>
      <c r="IE29" s="52"/>
      <c r="IF29" s="52"/>
      <c r="IG29" s="52"/>
      <c r="IH29" s="52"/>
      <c r="II29" s="52"/>
    </row>
    <row r="30" spans="3:243" s="14" customFormat="1" ht="14.25">
      <c r="C30" s="53"/>
      <c r="D30" s="53"/>
      <c r="E30" s="53"/>
      <c r="F30" s="53"/>
      <c r="G30" s="53"/>
      <c r="H30" s="53"/>
      <c r="I30" s="53"/>
      <c r="J30" s="53"/>
      <c r="K30" s="53"/>
      <c r="L30" s="53"/>
      <c r="M30" s="53"/>
      <c r="O30" s="53"/>
      <c r="BA30" s="53"/>
      <c r="BC30" s="53"/>
      <c r="IE30" s="15"/>
      <c r="IF30" s="15"/>
      <c r="IG30" s="15"/>
      <c r="IH30" s="15"/>
      <c r="II30" s="15"/>
    </row>
  </sheetData>
  <sheetProtection password="8F23" sheet="1" selectLockedCells="1"/>
  <mergeCells count="10">
    <mergeCell ref="A9:BC9"/>
    <mergeCell ref="C29:BC29"/>
    <mergeCell ref="A1:L1"/>
    <mergeCell ref="A4:BC4"/>
    <mergeCell ref="A5:BC5"/>
    <mergeCell ref="A6:BC6"/>
    <mergeCell ref="A7:BC7"/>
    <mergeCell ref="B8:BC8"/>
    <mergeCell ref="D13:BC13"/>
    <mergeCell ref="D18:BC1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8">
      <formula1>IF(ISBLANK(F28),$A$3:$C$3,$B$3:$C$3)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8">
      <formula1>IF(E28&lt;&gt;"Select",0,-1)</formula1>
      <formula2>IF(E28&lt;&gt;"Select",99.99,-1)</formula2>
    </dataValidation>
    <dataValidation type="list" allowBlank="1" showInputMessage="1" showErrorMessage="1" sqref="L25 L17 L13 L14 L15 L16 L18 L19 L20 L21 L22 L23 L24 L26">
      <formula1>"INR"</formula1>
    </dataValidation>
    <dataValidation allowBlank="1" showInputMessage="1" showErrorMessage="1" promptTitle="Addition / Deduction" prompt="Please Choose the correct One" sqref="J14:J17 J19:J26"/>
    <dataValidation type="list" showInputMessage="1" showErrorMessage="1" sqref="I14:I17 I19:I26">
      <formula1>"Excess(+), Less(-)"</formula1>
    </dataValidation>
    <dataValidation type="decimal" allowBlank="1" showInputMessage="1" showErrorMessage="1" errorTitle="Invalid Entry" error="Only Numeric Values are allowed. " sqref="A13:A26">
      <formula1>0</formula1>
      <formula2>999999999999999</formula2>
    </dataValidation>
    <dataValidation allowBlank="1" showInputMessage="1" showErrorMessage="1" promptTitle="Item Description" prompt="Please enter Item Description in text" sqref="B19:B24"/>
    <dataValidation allowBlank="1" showInputMessage="1" showErrorMessage="1" promptTitle="Itemcode/Make" prompt="Please enter text" sqref="C13:C26"/>
    <dataValidation type="decimal" allowBlank="1" showInputMessage="1" showErrorMessage="1" promptTitle="Rate Entry" prompt="Please enter the Other Taxes2 in Rupees for this item. " errorTitle="Invaid Entry" error="Only Numeric Values are allowed. " sqref="N14:O17 N19: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7 R19: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7 Q19:Q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7 G19:H26">
      <formula1>0</formula1>
      <formula2>999999999999999</formula2>
    </dataValidation>
    <dataValidation allowBlank="1" showInputMessage="1" showErrorMessage="1" promptTitle="Units" prompt="Please enter Units in text" sqref="E14:E17 E19:E26"/>
    <dataValidation type="decimal" allowBlank="1" showInputMessage="1" showErrorMessage="1" promptTitle="Quantity" prompt="Please enter the Quantity for this item. " errorTitle="Invalid Entry" error="Only Numeric Values are allowed. " sqref="F14:F17 D13:D26 F19:F2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4:K17 K19:K26">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17 M19:M26">
      <formula1>0</formula1>
      <formula2>999999999999999</formula2>
    </dataValidation>
  </dataValidations>
  <printOptions/>
  <pageMargins left="0.55" right="0.33" top="0.61" bottom="0.51" header="0.3" footer="0.3"/>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3" t="s">
        <v>2</v>
      </c>
      <c r="F6" s="83"/>
      <c r="G6" s="83"/>
      <c r="H6" s="83"/>
      <c r="I6" s="83"/>
      <c r="J6" s="83"/>
      <c r="K6" s="83"/>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2022-06-10T08:17:17Z</cp:lastPrinted>
  <dcterms:created xsi:type="dcterms:W3CDTF">2009-01-30T06:42:42Z</dcterms:created>
  <dcterms:modified xsi:type="dcterms:W3CDTF">2022-06-10T08:18:45Z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