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'BoQ1'!$A$1:$BC$24</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<sst xmlns="http://schemas.openxmlformats.org/spreadsheetml/2006/main" count="166" uniqueCount="78">
  <si>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</si>
  <si>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</si>
  <si>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</si>
  <si>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</si>
  <si>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</si>
  <si>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</si>
  <si>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</si>
  <si>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</si>
  <si>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</si>
  <si>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</si>
  <si>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</si>
  <si>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</si>
  <si>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</si>
  <si>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</si>
  <si>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</si>
  <si>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</si>
  <si>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</si>
  <si>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</si>
  <si>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</si>
  <si>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</si>
  <si>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</si>
  <si>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</si>
  <si>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</si>
  <si>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</si>
  <si>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</si>
  <si>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</si>
  <si>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</si>
  <si>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</si>
  <si>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</si>
  <si>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</si>
  <si>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</si>
  <si>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</si>
  <si>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</si>
  <si>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</si>
  <si>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</si>
  <si>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</si>
  <si>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</si>
  <si>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</si>
  <si>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</si>
  <si>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</si>
  <si>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</si>
  <si>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</si>
  <si>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</si>
  <si>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</si>
  <si>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</si>
  <si>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</si>
  <si>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</si>
  <si>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</si>
  <si>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</si>
  <si>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</si>
  <si>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BI01010001010000000000000515BI0100001119</t>
  </si>
  <si>
    <t>BI01010001010000000000000515BI0100001120</t>
  </si>
  <si>
    <t>BI01010001010000000000000515BI0100001122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</si>
  <si>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</si>
  <si>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</si>
  <si>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</si>
  <si>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</si>
  <si>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</si>
  <si>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</si>
  <si>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</si>
  <si>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</si>
  <si>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</si>
  <si>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Superintending Engineer</t>
  </si>
  <si>
    <t>Manpower</t>
  </si>
  <si>
    <r>
      <t xml:space="preserve">RATES i/c all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</si>
  <si>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Contract No:  17/C/D3/2022-23</t>
  </si>
  <si>
    <t>Name of Work: Round the clock operation and maintenance of  Tube wells, Sump wells, Sewage Treatment Plants, Pumping stations &amp; booster pumps at IIT Kanpur</t>
  </si>
  <si>
    <t>Supervisor (Skilled) (3*1)</t>
  </si>
  <si>
    <t>Misc. day to day repairings  of  Tube wells, Sump wells &amp; STPs, Pumping stations and booster pumps (Skilled)</t>
  </si>
  <si>
    <t xml:space="preserve">Operator (Unskilled) 3 shift - 2 shifts 9 each and 1 shift 8 total 26 </t>
  </si>
  <si>
    <t xml:space="preserve">Misc. day to day repairings  of  Tube wells, Sump wells &amp; STPs, Pumping stations and booster pumps (Unskilled)         </t>
  </si>
  <si>
    <t>Material Component</t>
  </si>
  <si>
    <t>Bleaching Powder                                                                                                                                       (5 Kg for S.W.4 + 15 Kg for S.W. 10+3 Kg Each for S.W. 1,2,3,6,7)  = 35 kg / day, 35 Kg x365 = 12775.00 Kg. (X)                                                                              Add for Sump well No.11 (Hall 12 from October 2022 to March 2023) = 3x182 days =546 Kg (Y) Total X+Y= 12775.00+546.00 = 13321.00 Kg</t>
  </si>
  <si>
    <t>a) Repairing of pumps &amp; motors of Tube wells  and pumping stations with starters, dismantling, reassembling, lowering &amp; unlowering of pumpsets including all spares  etc.  Complete as required.                                               b) Repairing and maintenance of booster pumps situated in the various buildings in Academic area with starters, dismantling, reassembling, including all spares  etc.  complete as required.                                                 c) Repairing of pumps and Motors of Sump wells i.e. rewinding of motor,replacement of bearing , replacement of seals, replacement of bushes as required i/c dismenteling and reassembling etc. all complete.                            d) Miscellaneous maintenance of sewage treatment plants/ETP at above locations like rewinding of motor, repairing of pumps,  Check valves, sewage pumps and desludging i/c  dismanteling and reassembling etc. all complete.</t>
  </si>
  <si>
    <t xml:space="preserve">Testing charges for STP/ETP  (Inlet &amp; outlet ) water from approved external agency  </t>
  </si>
  <si>
    <t>Per Month</t>
  </si>
  <si>
    <t>Per job per Month</t>
  </si>
  <si>
    <t>Kg per Month</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</si>
</sst>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1">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9" applyNumberFormat="1" applyFont="1" applyFill="1" applyBorder="1" applyAlignment="1">
      <alignment horizontal="center" vertical="top" wrapText="1"/>
      <protection/>
    </xf>
    <xf numFmtId="0" fontId="61"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62"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4" fillId="33" borderId="11" xfId="59" applyNumberFormat="1" applyFont="1" applyFill="1" applyBorder="1" applyAlignment="1" applyProtection="1">
      <alignment vertical="center" wrapText="1"/>
      <protection locked="0"/>
    </xf>
    <xf numFmtId="0" fontId="63"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5" fillId="0" borderId="0" xfId="57" applyNumberFormat="1" applyFont="1" applyFill="1">
      <alignment/>
      <protection/>
    </xf>
    <xf numFmtId="172" fontId="66"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10" fontId="67" fillId="33" borderId="11" xfId="64" applyNumberFormat="1" applyFont="1" applyFill="1" applyBorder="1" applyAlignment="1">
      <alignment horizontal="center" vertical="center"/>
    </xf>
    <xf numFmtId="0" fontId="59" fillId="0" borderId="0" xfId="60" applyNumberFormat="1" applyFont="1" applyFill="1" applyBorder="1" applyAlignment="1" applyProtection="1">
      <alignment horizontal="center" vertical="center"/>
      <protection/>
    </xf>
    <xf numFmtId="2" fontId="2" fillId="0" borderId="18"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9" applyNumberFormat="1" applyFont="1" applyFill="1" applyBorder="1" applyAlignment="1">
      <alignment vertical="top"/>
      <protection/>
    </xf>
    <xf numFmtId="0" fontId="3" fillId="0" borderId="19" xfId="60" applyNumberFormat="1" applyFont="1" applyFill="1" applyBorder="1" applyAlignment="1">
      <alignment horizontal="center" vertical="top"/>
      <protection/>
    </xf>
    <xf numFmtId="0" fontId="2" fillId="0" borderId="13" xfId="60" applyNumberFormat="1" applyFont="1" applyFill="1" applyBorder="1" applyAlignment="1">
      <alignment horizontal="left" vertical="center" wrapText="1"/>
      <protection/>
    </xf>
    <xf numFmtId="0" fontId="3" fillId="0" borderId="19" xfId="60" applyNumberFormat="1" applyFont="1" applyFill="1" applyBorder="1" applyAlignment="1">
      <alignment horizontal="left" vertical="center" wrapText="1"/>
      <protection/>
    </xf>
    <xf numFmtId="0" fontId="3" fillId="0" borderId="20" xfId="60" applyNumberFormat="1" applyFont="1" applyFill="1" applyBorder="1" applyAlignment="1">
      <alignment horizontal="left" vertical="center" wrapText="1"/>
      <protection/>
    </xf>
    <xf numFmtId="0" fontId="3" fillId="0" borderId="19" xfId="60" applyNumberFormat="1" applyFont="1" applyFill="1" applyBorder="1" applyAlignment="1">
      <alignment horizontal="left" vertical="top" wrapText="1"/>
      <protection/>
    </xf>
    <xf numFmtId="0" fontId="3" fillId="0" borderId="19" xfId="60" applyNumberFormat="1" applyFont="1" applyFill="1" applyBorder="1" applyAlignment="1">
      <alignment horizontal="justify" vertical="top" wrapText="1"/>
      <protection/>
    </xf>
    <xf numFmtId="0" fontId="2" fillId="0" borderId="13" xfId="59" applyNumberFormat="1" applyFont="1" applyFill="1" applyBorder="1" applyAlignment="1">
      <alignment horizontal="center" vertical="top"/>
      <protection/>
    </xf>
    <xf numFmtId="0" fontId="3" fillId="0" borderId="21" xfId="58" applyNumberFormat="1" applyFont="1" applyFill="1" applyBorder="1" applyAlignment="1">
      <alignment horizontal="center" vertical="top" wrapText="1"/>
      <protection/>
    </xf>
    <xf numFmtId="0" fontId="3" fillId="0" borderId="19" xfId="58" applyNumberFormat="1" applyFont="1" applyFill="1" applyBorder="1" applyAlignment="1">
      <alignment horizontal="center" vertical="top" wrapText="1"/>
      <protection/>
    </xf>
    <xf numFmtId="0" fontId="3" fillId="0" borderId="11" xfId="58"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center" vertical="top"/>
      <protection/>
    </xf>
    <xf numFmtId="0" fontId="2" fillId="34" borderId="13" xfId="58" applyNumberFormat="1" applyFont="1" applyFill="1" applyBorder="1" applyAlignment="1" applyProtection="1">
      <alignment horizontal="center" vertical="top"/>
      <protection/>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3"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1" fontId="3" fillId="0" borderId="21" xfId="60" applyNumberFormat="1" applyFont="1" applyFill="1" applyBorder="1" applyAlignment="1">
      <alignment horizontal="center" vertical="center"/>
      <protection/>
    </xf>
    <xf numFmtId="1" fontId="3" fillId="0" borderId="19" xfId="60" applyNumberFormat="1" applyFont="1" applyFill="1" applyBorder="1" applyAlignment="1">
      <alignment horizontal="center" vertical="center"/>
      <protection/>
    </xf>
    <xf numFmtId="1" fontId="3" fillId="0" borderId="11" xfId="60" applyNumberFormat="1" applyFont="1" applyFill="1" applyBorder="1" applyAlignment="1">
      <alignment horizontal="center" vertic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2362200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5"/>
  <sheetViews>
    <sheetView showGridLines="0" zoomScale="73" zoomScaleNormal="73" zoomScalePageLayoutView="0" workbookViewId="0" topLeftCell="A10">
      <selection activeCell="M19" sqref="M19"/>
    </sheetView>
  </sheetViews>
  <sheetFormatPr defaultColWidth="9.140625" defaultRowHeight="15"/>
  <cols>
    <col min="1" max="1" width="11.00390625" style="52" customWidth="1"/>
    <col min="2" max="2" width="37.7109375" style="52" customWidth="1"/>
    <col min="3" max="3" width="19.00390625" style="52" hidden="1" customWidth="1"/>
    <col min="4" max="4" width="11.8515625" style="52" customWidth="1"/>
    <col min="5" max="5" width="11.28125" style="52" customWidth="1"/>
    <col min="6" max="7" width="14.57421875" style="52" hidden="1" customWidth="1"/>
    <col min="8" max="8" width="4.57421875" style="52" hidden="1" customWidth="1"/>
    <col min="9" max="9" width="6.7109375" style="52" hidden="1" customWidth="1"/>
    <col min="10" max="10" width="5.140625" style="52" hidden="1" customWidth="1"/>
    <col min="11" max="11" width="5.421875" style="52" hidden="1" customWidth="1"/>
    <col min="12" max="12" width="3.421875" style="52" hidden="1" customWidth="1"/>
    <col min="13" max="13" width="12.28125" style="52" customWidth="1"/>
    <col min="14" max="14" width="15.28125" style="53" hidden="1" customWidth="1"/>
    <col min="15" max="15" width="14.28125" style="52" hidden="1" customWidth="1"/>
    <col min="16" max="16" width="17.28125" style="52" hidden="1" customWidth="1"/>
    <col min="17" max="17" width="18.421875" style="52" hidden="1" customWidth="1"/>
    <col min="18" max="18" width="17.421875" style="52" hidden="1" customWidth="1"/>
    <col min="19" max="19" width="14.7109375" style="52" hidden="1" customWidth="1"/>
    <col min="20" max="20" width="14.8515625" style="52" hidden="1" customWidth="1"/>
    <col min="21" max="21" width="16.421875" style="52" hidden="1" customWidth="1"/>
    <col min="22" max="22" width="13.00390625" style="52" hidden="1" customWidth="1"/>
    <col min="23" max="51" width="9.140625" style="52" hidden="1" customWidth="1"/>
    <col min="52" max="52" width="10.28125" style="52" hidden="1" customWidth="1"/>
    <col min="53" max="53" width="20.28125" style="52" customWidth="1"/>
    <col min="54" max="54" width="18.8515625" style="52" hidden="1" customWidth="1"/>
    <col min="55" max="55" width="40.8515625" style="52" customWidth="1"/>
    <col min="56" max="238" width="9.140625" style="52" customWidth="1"/>
    <col min="239" max="243" width="9.140625" style="54" customWidth="1"/>
    <col min="244" max="16384" width="9.140625" style="52" customWidth="1"/>
  </cols>
  <sheetData>
    <row r="1" spans="1:243" s="1" customFormat="1" ht="25.5" customHeight="1">
      <c r="A1" s="81" t="str">
        <f>B2&amp;" BoQ"</f>
        <v>Item Rate BoQ</v>
      </c>
      <c r="B1" s="81"/>
      <c r="C1" s="81"/>
      <c r="D1" s="81"/>
      <c r="E1" s="81"/>
      <c r="F1" s="81"/>
      <c r="G1" s="81"/>
      <c r="H1" s="81"/>
      <c r="I1" s="81"/>
      <c r="J1" s="81"/>
      <c r="K1" s="81"/>
      <c r="L1" s="81"/>
      <c r="O1" s="2"/>
      <c r="P1" s="2"/>
      <c r="Q1" s="3"/>
      <c r="IE1" s="3"/>
      <c r="IF1" s="3"/>
      <c r="IG1" s="3"/>
      <c r="IH1" s="3"/>
      <c r="II1" s="3"/>
    </row>
    <row r="2" spans="1:17" s="1" customFormat="1" ht="25.5" customHeight="1" hidden="1">
      <c r="A2" s="4" t="s">
        <v>3</v>
      </c>
      <c r="B2" s="4" t="s">
        <v>4</v>
      </c>
      <c r="C2" s="58" t="s">
        <v>5</v>
      </c>
      <c r="D2" s="58"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2" t="s">
        <v>62</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7"/>
      <c r="IF4" s="7"/>
      <c r="IG4" s="7"/>
      <c r="IH4" s="7"/>
      <c r="II4" s="7"/>
    </row>
    <row r="5" spans="1:243" s="6" customFormat="1" ht="30.75" customHeight="1">
      <c r="A5" s="82" t="s">
        <v>66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7"/>
      <c r="IF5" s="7"/>
      <c r="IG5" s="7"/>
      <c r="IH5" s="7"/>
      <c r="II5" s="7"/>
    </row>
    <row r="6" spans="1:243" s="6" customFormat="1" ht="30.75" customHeight="1">
      <c r="A6" s="82" t="s">
        <v>65</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7"/>
      <c r="IF6" s="7"/>
      <c r="IG6" s="7"/>
      <c r="IH6" s="7"/>
      <c r="II6" s="7"/>
    </row>
    <row r="7" spans="1:243" s="6" customFormat="1" ht="29.25" customHeight="1" hidden="1">
      <c r="A7" s="83" t="s">
        <v>10</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7"/>
      <c r="IF7" s="7"/>
      <c r="IG7" s="7"/>
      <c r="IH7" s="7"/>
      <c r="II7" s="7"/>
    </row>
    <row r="8" spans="1:243" s="9" customFormat="1" ht="61.5" customHeight="1">
      <c r="A8" s="8" t="s">
        <v>59</v>
      </c>
      <c r="B8" s="84"/>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6"/>
      <c r="IE8" s="10"/>
      <c r="IF8" s="10"/>
      <c r="IG8" s="10"/>
      <c r="IH8" s="10"/>
      <c r="II8" s="10"/>
    </row>
    <row r="9" spans="1:243" s="11" customFormat="1" ht="61.5" customHeight="1">
      <c r="A9" s="75" t="s">
        <v>11</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7"/>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61</v>
      </c>
      <c r="G11" s="13"/>
      <c r="H11" s="13"/>
      <c r="I11" s="13" t="s">
        <v>21</v>
      </c>
      <c r="J11" s="13" t="s">
        <v>22</v>
      </c>
      <c r="K11" s="13" t="s">
        <v>23</v>
      </c>
      <c r="L11" s="13" t="s">
        <v>24</v>
      </c>
      <c r="M11" s="16" t="s">
        <v>64</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60</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7" customFormat="1" ht="18.75" customHeight="1">
      <c r="A13" s="69">
        <v>1</v>
      </c>
      <c r="B13" s="20" t="s">
        <v>63</v>
      </c>
      <c r="C13" s="21" t="s">
        <v>34</v>
      </c>
      <c r="D13" s="73"/>
      <c r="E13" s="73"/>
      <c r="F13" s="73"/>
      <c r="G13" s="73"/>
      <c r="H13" s="73"/>
      <c r="I13" s="73"/>
      <c r="J13" s="73"/>
      <c r="K13" s="73"/>
      <c r="L13" s="73"/>
      <c r="M13" s="73"/>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IE13" s="28">
        <v>1</v>
      </c>
      <c r="IF13" s="28" t="s">
        <v>35</v>
      </c>
      <c r="IG13" s="28" t="s">
        <v>36</v>
      </c>
      <c r="IH13" s="28">
        <v>10</v>
      </c>
      <c r="II13" s="28" t="s">
        <v>37</v>
      </c>
    </row>
    <row r="14" spans="1:243" s="27" customFormat="1" ht="33" customHeight="1">
      <c r="A14" s="63">
        <v>1.01</v>
      </c>
      <c r="B14" s="65" t="s">
        <v>67</v>
      </c>
      <c r="C14" s="21" t="s">
        <v>38</v>
      </c>
      <c r="D14" s="70">
        <v>3</v>
      </c>
      <c r="E14" s="70" t="s">
        <v>75</v>
      </c>
      <c r="F14" s="62">
        <v>100</v>
      </c>
      <c r="G14" s="29"/>
      <c r="H14" s="23"/>
      <c r="I14" s="22" t="s">
        <v>40</v>
      </c>
      <c r="J14" s="24">
        <f aca="true" t="shared" si="0" ref="J14:J19">IF(I14="Less(-)",-1,1)</f>
        <v>1</v>
      </c>
      <c r="K14" s="25" t="s">
        <v>56</v>
      </c>
      <c r="L14" s="25" t="s">
        <v>7</v>
      </c>
      <c r="M14" s="61"/>
      <c r="N14" s="30"/>
      <c r="O14" s="30"/>
      <c r="P14" s="31"/>
      <c r="Q14" s="30"/>
      <c r="R14" s="30"/>
      <c r="S14" s="32"/>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59">
        <f>total_amount_ba($B$2,$D$2,D14,F14,J14,K14,M14)</f>
        <v>0</v>
      </c>
      <c r="BB14" s="59">
        <f>BA14+SUM(N14:AZ14)</f>
        <v>0</v>
      </c>
      <c r="BC14" s="26" t="str">
        <f>SpellNumber(L14,BB14)</f>
        <v>INR Zero Only</v>
      </c>
      <c r="IE14" s="28">
        <v>1.01</v>
      </c>
      <c r="IF14" s="28" t="s">
        <v>41</v>
      </c>
      <c r="IG14" s="28" t="s">
        <v>36</v>
      </c>
      <c r="IH14" s="28">
        <v>123.223</v>
      </c>
      <c r="II14" s="28" t="s">
        <v>39</v>
      </c>
    </row>
    <row r="15" spans="1:243" s="27" customFormat="1" ht="49.5" customHeight="1">
      <c r="A15" s="63">
        <v>1.02</v>
      </c>
      <c r="B15" s="65" t="s">
        <v>68</v>
      </c>
      <c r="C15" s="21" t="s">
        <v>42</v>
      </c>
      <c r="D15" s="70">
        <v>1</v>
      </c>
      <c r="E15" s="70" t="s">
        <v>75</v>
      </c>
      <c r="F15" s="62">
        <v>100</v>
      </c>
      <c r="G15" s="29"/>
      <c r="H15" s="29"/>
      <c r="I15" s="22" t="s">
        <v>40</v>
      </c>
      <c r="J15" s="24">
        <f t="shared" si="0"/>
        <v>1</v>
      </c>
      <c r="K15" s="25" t="s">
        <v>56</v>
      </c>
      <c r="L15" s="25" t="s">
        <v>7</v>
      </c>
      <c r="M15" s="61"/>
      <c r="N15" s="30"/>
      <c r="O15" s="30"/>
      <c r="P15" s="31"/>
      <c r="Q15" s="30"/>
      <c r="R15" s="30"/>
      <c r="S15" s="32"/>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59">
        <f>total_amount_ba($B$2,$D$2,D15,F15,J15,K15,M15)</f>
        <v>0</v>
      </c>
      <c r="BB15" s="59">
        <f>BA15+SUM(N15:AZ15)</f>
        <v>0</v>
      </c>
      <c r="BC15" s="26" t="str">
        <f>SpellNumber(L15,BB15)</f>
        <v>INR Zero Only</v>
      </c>
      <c r="IE15" s="28">
        <v>1.02</v>
      </c>
      <c r="IF15" s="28" t="s">
        <v>43</v>
      </c>
      <c r="IG15" s="28" t="s">
        <v>44</v>
      </c>
      <c r="IH15" s="28">
        <v>213</v>
      </c>
      <c r="II15" s="28" t="s">
        <v>39</v>
      </c>
    </row>
    <row r="16" spans="1:243" s="27" customFormat="1" ht="39">
      <c r="A16" s="63">
        <v>1.03</v>
      </c>
      <c r="B16" s="65" t="s">
        <v>69</v>
      </c>
      <c r="C16" s="21" t="s">
        <v>45</v>
      </c>
      <c r="D16" s="70">
        <v>26</v>
      </c>
      <c r="E16" s="70" t="s">
        <v>76</v>
      </c>
      <c r="F16" s="62">
        <v>10</v>
      </c>
      <c r="G16" s="29"/>
      <c r="H16" s="29"/>
      <c r="I16" s="22" t="s">
        <v>40</v>
      </c>
      <c r="J16" s="24">
        <f t="shared" si="0"/>
        <v>1</v>
      </c>
      <c r="K16" s="25" t="s">
        <v>56</v>
      </c>
      <c r="L16" s="25" t="s">
        <v>7</v>
      </c>
      <c r="M16" s="61"/>
      <c r="N16" s="30"/>
      <c r="O16" s="30"/>
      <c r="P16" s="31"/>
      <c r="Q16" s="30"/>
      <c r="R16" s="30"/>
      <c r="S16" s="32"/>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59">
        <f>total_amount_ba($B$2,$D$2,D16,F16,J16,K16,M16)</f>
        <v>0</v>
      </c>
      <c r="BB16" s="59">
        <f>BA16+SUM(N16:AZ16)</f>
        <v>0</v>
      </c>
      <c r="BC16" s="26" t="str">
        <f>SpellNumber(L16,BB16)</f>
        <v>INR Zero Only</v>
      </c>
      <c r="IE16" s="28">
        <v>2</v>
      </c>
      <c r="IF16" s="28" t="s">
        <v>35</v>
      </c>
      <c r="IG16" s="28" t="s">
        <v>46</v>
      </c>
      <c r="IH16" s="28">
        <v>10</v>
      </c>
      <c r="II16" s="28" t="s">
        <v>39</v>
      </c>
    </row>
    <row r="17" spans="1:243" s="27" customFormat="1" ht="49.5" customHeight="1">
      <c r="A17" s="63">
        <v>1.04</v>
      </c>
      <c r="B17" s="66" t="s">
        <v>70</v>
      </c>
      <c r="C17" s="21" t="s">
        <v>47</v>
      </c>
      <c r="D17" s="70">
        <v>1</v>
      </c>
      <c r="E17" s="70" t="s">
        <v>76</v>
      </c>
      <c r="F17" s="62">
        <v>10</v>
      </c>
      <c r="G17" s="29"/>
      <c r="H17" s="29"/>
      <c r="I17" s="22" t="s">
        <v>40</v>
      </c>
      <c r="J17" s="24">
        <f t="shared" si="0"/>
        <v>1</v>
      </c>
      <c r="K17" s="25" t="s">
        <v>56</v>
      </c>
      <c r="L17" s="25" t="s">
        <v>7</v>
      </c>
      <c r="M17" s="61"/>
      <c r="N17" s="30"/>
      <c r="O17" s="30"/>
      <c r="P17" s="31"/>
      <c r="Q17" s="30"/>
      <c r="R17" s="30"/>
      <c r="S17" s="32"/>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59">
        <f>total_amount_ba($B$2,$D$2,D17,F17,J17,K17,M17)</f>
        <v>0</v>
      </c>
      <c r="BB17" s="59">
        <f>BA17+SUM(N17:AZ17)</f>
        <v>0</v>
      </c>
      <c r="BC17" s="26" t="str">
        <f>SpellNumber(L17,BB17)</f>
        <v>INR Zero Only</v>
      </c>
      <c r="IE17" s="28">
        <v>3</v>
      </c>
      <c r="IF17" s="28" t="s">
        <v>48</v>
      </c>
      <c r="IG17" s="28" t="s">
        <v>49</v>
      </c>
      <c r="IH17" s="28">
        <v>10</v>
      </c>
      <c r="II17" s="28" t="s">
        <v>39</v>
      </c>
    </row>
    <row r="18" spans="1:243" s="27" customFormat="1" ht="28.5" customHeight="1">
      <c r="A18" s="69">
        <v>2</v>
      </c>
      <c r="B18" s="64" t="s">
        <v>71</v>
      </c>
      <c r="C18" s="21" t="s">
        <v>50</v>
      </c>
      <c r="D18" s="73"/>
      <c r="E18" s="73"/>
      <c r="F18" s="73"/>
      <c r="G18" s="73"/>
      <c r="H18" s="73"/>
      <c r="I18" s="73"/>
      <c r="J18" s="73"/>
      <c r="K18" s="73"/>
      <c r="L18" s="73"/>
      <c r="M18" s="73"/>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28">
        <v>2</v>
      </c>
      <c r="IF18" s="28" t="s">
        <v>35</v>
      </c>
      <c r="IG18" s="28" t="s">
        <v>46</v>
      </c>
      <c r="IH18" s="28">
        <v>10</v>
      </c>
      <c r="II18" s="28" t="s">
        <v>39</v>
      </c>
    </row>
    <row r="19" spans="1:243" s="27" customFormat="1" ht="114" customHeight="1">
      <c r="A19" s="19">
        <v>2.01</v>
      </c>
      <c r="B19" s="67" t="s">
        <v>72</v>
      </c>
      <c r="C19" s="21" t="s">
        <v>51</v>
      </c>
      <c r="D19" s="88">
        <v>1100</v>
      </c>
      <c r="E19" s="70" t="s">
        <v>77</v>
      </c>
      <c r="F19" s="62">
        <v>10</v>
      </c>
      <c r="G19" s="29"/>
      <c r="H19" s="29"/>
      <c r="I19" s="22" t="s">
        <v>40</v>
      </c>
      <c r="J19" s="24">
        <f t="shared" si="0"/>
        <v>1</v>
      </c>
      <c r="K19" s="25" t="s">
        <v>56</v>
      </c>
      <c r="L19" s="25" t="s">
        <v>7</v>
      </c>
      <c r="M19" s="61"/>
      <c r="N19" s="30"/>
      <c r="O19" s="30"/>
      <c r="P19" s="31"/>
      <c r="Q19" s="30"/>
      <c r="R19" s="30"/>
      <c r="S19" s="32"/>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59">
        <f>total_amount_ba($B$2,$D$2,D19,F19,J19,K19,M19)</f>
        <v>0</v>
      </c>
      <c r="BB19" s="59">
        <f>BA19+SUM(N19:AZ19)</f>
        <v>0</v>
      </c>
      <c r="BC19" s="26" t="str">
        <f>SpellNumber(L19,BB19)</f>
        <v>INR Zero Only</v>
      </c>
      <c r="IE19" s="28">
        <v>3</v>
      </c>
      <c r="IF19" s="28" t="s">
        <v>48</v>
      </c>
      <c r="IG19" s="28" t="s">
        <v>49</v>
      </c>
      <c r="IH19" s="28">
        <v>10</v>
      </c>
      <c r="II19" s="28" t="s">
        <v>39</v>
      </c>
    </row>
    <row r="20" spans="1:243" s="27" customFormat="1" ht="316.5" customHeight="1">
      <c r="A20" s="19">
        <v>2.02</v>
      </c>
      <c r="B20" s="68" t="s">
        <v>73</v>
      </c>
      <c r="C20" s="21" t="s">
        <v>52</v>
      </c>
      <c r="D20" s="89">
        <v>1</v>
      </c>
      <c r="E20" s="71" t="s">
        <v>76</v>
      </c>
      <c r="F20" s="62">
        <v>10</v>
      </c>
      <c r="G20" s="29"/>
      <c r="H20" s="29"/>
      <c r="I20" s="22" t="s">
        <v>40</v>
      </c>
      <c r="J20" s="24">
        <f>IF(I20="Less(-)",-1,1)</f>
        <v>1</v>
      </c>
      <c r="K20" s="25" t="s">
        <v>56</v>
      </c>
      <c r="L20" s="25" t="s">
        <v>7</v>
      </c>
      <c r="M20" s="61"/>
      <c r="N20" s="30"/>
      <c r="O20" s="30"/>
      <c r="P20" s="31"/>
      <c r="Q20" s="30"/>
      <c r="R20" s="30"/>
      <c r="S20" s="32"/>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59">
        <f>total_amount_ba($B$2,$D$2,D20,F20,J20,K20,M20)</f>
        <v>0</v>
      </c>
      <c r="BB20" s="59">
        <f>BA20+SUM(N20:AZ20)</f>
        <v>0</v>
      </c>
      <c r="BC20" s="26" t="str">
        <f>SpellNumber(L20,BB20)</f>
        <v>INR Zero Only</v>
      </c>
      <c r="IE20" s="28">
        <v>1.02</v>
      </c>
      <c r="IF20" s="28" t="s">
        <v>43</v>
      </c>
      <c r="IG20" s="28" t="s">
        <v>44</v>
      </c>
      <c r="IH20" s="28">
        <v>213</v>
      </c>
      <c r="II20" s="28" t="s">
        <v>39</v>
      </c>
    </row>
    <row r="21" spans="1:243" s="27" customFormat="1" ht="46.5" customHeight="1">
      <c r="A21" s="19">
        <v>2.03</v>
      </c>
      <c r="B21" s="68" t="s">
        <v>74</v>
      </c>
      <c r="C21" s="21"/>
      <c r="D21" s="90">
        <v>2</v>
      </c>
      <c r="E21" s="72" t="s">
        <v>39</v>
      </c>
      <c r="F21" s="62">
        <v>10</v>
      </c>
      <c r="G21" s="29"/>
      <c r="H21" s="29"/>
      <c r="I21" s="22" t="s">
        <v>40</v>
      </c>
      <c r="J21" s="24">
        <f>IF(I21="Less(-)",-1,1)</f>
        <v>1</v>
      </c>
      <c r="K21" s="25" t="s">
        <v>56</v>
      </c>
      <c r="L21" s="25" t="s">
        <v>7</v>
      </c>
      <c r="M21" s="61"/>
      <c r="N21" s="30"/>
      <c r="O21" s="30"/>
      <c r="P21" s="31"/>
      <c r="Q21" s="30"/>
      <c r="R21" s="30"/>
      <c r="S21" s="32"/>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59">
        <f>total_amount_ba($B$2,$D$2,D21,F21,J21,K21,M21)</f>
        <v>0</v>
      </c>
      <c r="BB21" s="59">
        <f>BA21+SUM(N21:AZ21)</f>
        <v>0</v>
      </c>
      <c r="BC21" s="26" t="str">
        <f>SpellNumber(L21,BB21)</f>
        <v>INR Zero Only</v>
      </c>
      <c r="IE21" s="28"/>
      <c r="IF21" s="28"/>
      <c r="IG21" s="28"/>
      <c r="IH21" s="28"/>
      <c r="II21" s="28"/>
    </row>
    <row r="22" spans="1:243" s="27" customFormat="1" ht="33" customHeight="1">
      <c r="A22" s="34" t="s">
        <v>54</v>
      </c>
      <c r="B22" s="35"/>
      <c r="C22" s="36"/>
      <c r="D22" s="37"/>
      <c r="E22" s="37"/>
      <c r="F22" s="37"/>
      <c r="G22" s="37"/>
      <c r="H22" s="38"/>
      <c r="I22" s="38"/>
      <c r="J22" s="38"/>
      <c r="K22" s="38"/>
      <c r="L22" s="39"/>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0">
        <f>SUM(BA13:BA21)</f>
        <v>0</v>
      </c>
      <c r="BB22" s="60">
        <f>SUM(BB13:BB21)</f>
        <v>0</v>
      </c>
      <c r="BC22" s="26" t="str">
        <f>SpellNumber($E$2,BB22)</f>
        <v>INR Zero Only</v>
      </c>
      <c r="IE22" s="28">
        <v>4</v>
      </c>
      <c r="IF22" s="28" t="s">
        <v>43</v>
      </c>
      <c r="IG22" s="28" t="s">
        <v>53</v>
      </c>
      <c r="IH22" s="28">
        <v>10</v>
      </c>
      <c r="II22" s="28" t="s">
        <v>39</v>
      </c>
    </row>
    <row r="23" spans="1:243" s="50" customFormat="1" ht="39" customHeight="1" hidden="1">
      <c r="A23" s="35" t="s">
        <v>58</v>
      </c>
      <c r="B23" s="41"/>
      <c r="C23" s="42"/>
      <c r="D23" s="43"/>
      <c r="E23" s="44" t="s">
        <v>55</v>
      </c>
      <c r="F23" s="57"/>
      <c r="G23" s="45"/>
      <c r="H23" s="46"/>
      <c r="I23" s="46"/>
      <c r="J23" s="46"/>
      <c r="K23" s="47"/>
      <c r="L23" s="48"/>
      <c r="M23" s="49"/>
      <c r="O23" s="27"/>
      <c r="P23" s="27"/>
      <c r="Q23" s="27"/>
      <c r="R23" s="27"/>
      <c r="S23" s="27"/>
      <c r="BA23" s="55">
        <f>IF(ISBLANK(F23),0,IF(E23="Excess (+)",ROUND(BA22+(BA22*F23),2),IF(E23="Less (-)",ROUND(BA22+(BA22*F23*(-1)),2),0)))</f>
        <v>0</v>
      </c>
      <c r="BB23" s="56">
        <f>ROUND(BA23,0)</f>
        <v>0</v>
      </c>
      <c r="BC23" s="26" t="str">
        <f>SpellNumber(L23,BB23)</f>
        <v> Zero Only</v>
      </c>
      <c r="IE23" s="51"/>
      <c r="IF23" s="51"/>
      <c r="IG23" s="51"/>
      <c r="IH23" s="51"/>
      <c r="II23" s="51"/>
    </row>
    <row r="24" spans="1:243" s="50" customFormat="1" ht="51" customHeight="1">
      <c r="A24" s="34" t="s">
        <v>57</v>
      </c>
      <c r="B24" s="34"/>
      <c r="C24" s="78" t="str">
        <f>SpellNumber($E$2,BB22)</f>
        <v>INR Zero Only</v>
      </c>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80"/>
      <c r="IE24" s="51"/>
      <c r="IF24" s="51"/>
      <c r="IG24" s="51"/>
      <c r="IH24" s="51"/>
      <c r="II24" s="51"/>
    </row>
    <row r="25" spans="3:243" s="14" customFormat="1" ht="14.25">
      <c r="C25" s="52"/>
      <c r="D25" s="52"/>
      <c r="E25" s="52"/>
      <c r="F25" s="52"/>
      <c r="G25" s="52"/>
      <c r="H25" s="52"/>
      <c r="I25" s="52"/>
      <c r="J25" s="52"/>
      <c r="K25" s="52"/>
      <c r="L25" s="52"/>
      <c r="M25" s="52"/>
      <c r="O25" s="52"/>
      <c r="BA25" s="52"/>
      <c r="BC25" s="52"/>
      <c r="IE25" s="15"/>
      <c r="IF25" s="15"/>
      <c r="IG25" s="15"/>
      <c r="IH25" s="15"/>
      <c r="II25" s="15"/>
    </row>
  </sheetData>
  <sheetProtection password="8F23" sheet="1" selectLockedCells="1"/>
  <mergeCells count="10">
    <mergeCell ref="D13:BC13"/>
    <mergeCell ref="D18:BC18"/>
    <mergeCell ref="A9:BC9"/>
    <mergeCell ref="C24:BC24"/>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allowBlank="1" showInputMessage="1" showErrorMessage="1" promptTitle="Rate Entry" prompt="Please enter the Basic Price in Rupees for this item. " errorTitle="Invaid Entry" error="Only Numeric Values are allowed. " sqref="G19:H21 G14:H17">
      <formula1>0</formula1>
      <formula2>999999999999999</formula2>
    </dataValidation>
    <dataValidation type="list" allowBlank="1" showInputMessage="1" showErrorMessage="1" sqref="K19:K21 K14:K17">
      <formula1>"Partial Conversion, Full Conversion"</formula1>
    </dataValidation>
    <dataValidation allowBlank="1" showInputMessage="1" showErrorMessage="1" promptTitle="Addition / Deduction" prompt="Please Choose the correct One" sqref="J19:J21 J14:J17"/>
    <dataValidation type="list" showInputMessage="1" showErrorMessage="1" sqref="I19:I21 I14:I17">
      <formula1>"Excess(+), Less(-)"</formula1>
    </dataValidation>
    <dataValidation type="decimal" allowBlank="1" showInputMessage="1" showErrorMessage="1" promptTitle="Rate Entry" prompt="Please enter the Other Taxes2 in Rupees for this item. " errorTitle="Invaid Entry" error="Only Numeric Values are allowed. " sqref="N19:O21 N14: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9:R21 R14: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9:Q21 Q14:Q17">
      <formula1>0</formula1>
      <formula2>999999999999999</formula2>
    </dataValidation>
    <dataValidation type="decimal" allowBlank="1" showInputMessage="1" showErrorMessage="1" promptTitle="Quantity" prompt="Please enter the Quantity for this item. " errorTitle="Invalid Entry" error="Only Numeric Values are allowed. " sqref="F14:F17 F19:F21 D14:D17 D19:D21">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9:M21 M14:M17">
      <formula1>0</formula1>
      <formula2>999999999999999</formula2>
    </dataValidation>
    <dataValidation type="list" allowBlank="1" showErrorMessage="1" sqref="D13 D18">
      <formula1>"Partial Conversion,Full Conversion"</formula1>
      <formula2>0</formula2>
    </dataValidation>
    <dataValidation type="list" allowBlank="1" showInputMessage="1" showErrorMessage="1" sqref="L13 L14 L15 L16 L17 L18 L19 L20 L21">
      <formula1>"INR"</formula1>
    </dataValidation>
    <dataValidation type="decimal" allowBlank="1" showInputMessage="1" showErrorMessage="1" errorTitle="Invalid Entry" error="Only Numeric Values are allowed. " sqref="A13 A18:A21">
      <formula1>0</formula1>
      <formula2>999999999999999</formula2>
    </dataValidation>
    <dataValidation allowBlank="1" showInputMessage="1" showErrorMessage="1" promptTitle="Itemcode/Make" prompt="Please enter text" sqref="C13:C2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ErrorMessage="1" errorTitle="Invalid Entry" error="Only Numeric Values are allowed. " sqref="A14:A17">
      <formula1>0</formula1>
      <formula2>999999999999999</formula2>
    </dataValidation>
    <dataValidation allowBlank="1" showInputMessage="1" showErrorMessage="1" promptTitle="Units" prompt="Please enter Units in text" sqref="E14:E17 E19:E21">
      <formula1>0</formula1>
      <formula2>0</formula2>
    </dataValidation>
  </dataValidations>
  <printOptions/>
  <pageMargins left="0.15748031496062992" right="0.11811023622047245" top="0.1968503937007874" bottom="0.3149606299212598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7" t="s">
        <v>2</v>
      </c>
      <c r="F6" s="87"/>
      <c r="G6" s="87"/>
      <c r="H6" s="87"/>
      <c r="I6" s="87"/>
      <c r="J6" s="87"/>
      <c r="K6" s="87"/>
    </row>
    <row r="7" spans="5:11" ht="14.25">
      <c r="E7" s="87"/>
      <c r="F7" s="87"/>
      <c r="G7" s="87"/>
      <c r="H7" s="87"/>
      <c r="I7" s="87"/>
      <c r="J7" s="87"/>
      <c r="K7" s="87"/>
    </row>
    <row r="8" spans="5:11" ht="14.25">
      <c r="E8" s="87"/>
      <c r="F8" s="87"/>
      <c r="G8" s="87"/>
      <c r="H8" s="87"/>
      <c r="I8" s="87"/>
      <c r="J8" s="87"/>
      <c r="K8" s="87"/>
    </row>
    <row r="9" spans="5:11" ht="14.25">
      <c r="E9" s="87"/>
      <c r="F9" s="87"/>
      <c r="G9" s="87"/>
      <c r="H9" s="87"/>
      <c r="I9" s="87"/>
      <c r="J9" s="87"/>
      <c r="K9" s="87"/>
    </row>
    <row r="10" spans="5:11" ht="14.25">
      <c r="E10" s="87"/>
      <c r="F10" s="87"/>
      <c r="G10" s="87"/>
      <c r="H10" s="87"/>
      <c r="I10" s="87"/>
      <c r="J10" s="87"/>
      <c r="K10" s="87"/>
    </row>
    <row r="11" spans="5:11" ht="14.25">
      <c r="E11" s="87"/>
      <c r="F11" s="87"/>
      <c r="G11" s="87"/>
      <c r="H11" s="87"/>
      <c r="I11" s="87"/>
      <c r="J11" s="87"/>
      <c r="K11" s="87"/>
    </row>
    <row r="12" spans="5:11" ht="14.25">
      <c r="E12" s="87"/>
      <c r="F12" s="87"/>
      <c r="G12" s="87"/>
      <c r="H12" s="87"/>
      <c r="I12" s="87"/>
      <c r="J12" s="87"/>
      <c r="K12" s="87"/>
    </row>
    <row r="13" spans="5:11" ht="14.25">
      <c r="E13" s="87"/>
      <c r="F13" s="87"/>
      <c r="G13" s="87"/>
      <c r="H13" s="87"/>
      <c r="I13" s="87"/>
      <c r="J13" s="87"/>
      <c r="K13" s="87"/>
    </row>
    <row r="14" spans="5:11" ht="14.25">
      <c r="E14" s="87"/>
      <c r="F14" s="87"/>
      <c r="G14" s="87"/>
      <c r="H14" s="87"/>
      <c r="I14" s="87"/>
      <c r="J14" s="87"/>
      <c r="K14" s="8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2022-06-07T10:19:12Z</cp:lastPrinted>
  <dcterms:created xsi:type="dcterms:W3CDTF">2009-01-30T06:42:42Z</dcterms:created>
  <dcterms:modified xsi:type="dcterms:W3CDTF">2022-06-08T06:43:52Z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