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<sst xmlns="http://schemas.openxmlformats.org/spreadsheetml/2006/main" count="186" uniqueCount="72">
  <si>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</si>
  <si>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</si>
  <si>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</si>
  <si>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</si>
  <si>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</si>
  <si>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</si>
  <si>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</si>
  <si>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</si>
  <si>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</si>
  <si>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</si>
  <si>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</si>
  <si>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</si>
  <si>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</si>
  <si>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</si>
  <si>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</si>
  <si>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</si>
  <si>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</si>
  <si>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</si>
  <si>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</si>
  <si>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</si>
  <si>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</si>
  <si>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</si>
  <si>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</si>
  <si>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</si>
  <si>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</si>
  <si>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</si>
  <si>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</si>
  <si>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</si>
  <si>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</si>
  <si>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</si>
  <si>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</si>
  <si>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</si>
  <si>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</si>
  <si>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</si>
  <si>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</si>
  <si>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</si>
  <si>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</si>
  <si>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</si>
  <si>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</si>
  <si>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</si>
  <si>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</si>
  <si>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</si>
  <si>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</si>
  <si>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</si>
  <si>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</si>
  <si>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</si>
  <si>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</si>
  <si>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</si>
  <si>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</si>
  <si>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</si>
  <si>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</si>
  <si>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One or more coats on old work</t>
  </si>
  <si>
    <t>Name of Work: Rectification of seepage issue &amp; internal whitewashing and painting of pannel room at Substation no.2</t>
  </si>
  <si>
    <t>Contract No:  19/C/D3/2022-23</t>
  </si>
  <si>
    <t>CEMENT CONCRETE (CAST IN SITU)</t>
  </si>
  <si>
    <t>Centering and shuttering including strutting, propping etc. and removal of form work for :</t>
  </si>
  <si>
    <t>Retaining walls, return walls, walls (any thickness) including attached pilasters, buttresses, plinth and string courses fillets, kerbs and steps etc.</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</si>
  <si>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</si>
  <si>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</si>
  <si>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</si>
  <si>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</si>
  <si>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75 mm diameter</t>
  </si>
  <si>
    <t>FINISHING</t>
  </si>
  <si>
    <t>Neat cement punning.</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</si>
  <si>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</si>
  <si>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</si>
  <si>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</si>
  <si>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Painting with synthetic enamel paint of approved brand and manufacture of required colour to give an even shade :</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</si>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</sst>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14" fillId="0" borderId="13" xfId="59" applyNumberFormat="1" applyFont="1" applyFill="1" applyBorder="1" applyAlignment="1">
      <alignment horizontal="center" vertical="top" wrapText="1"/>
      <protection/>
    </xf>
    <xf numFmtId="0" fontId="14"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view="pageBreakPreview" zoomScaleNormal="85" zoomScaleSheetLayoutView="100" zoomScalePageLayoutView="0" workbookViewId="0" topLeftCell="A30">
      <selection activeCell="A34" sqref="A3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53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47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16.5" customHeight="1">
      <c r="A13" s="55">
        <v>1</v>
      </c>
      <c r="B13" s="56" t="s">
        <v>54</v>
      </c>
      <c r="C13" s="33"/>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54</v>
      </c>
      <c r="IE13" s="22"/>
      <c r="IF13" s="22"/>
      <c r="IG13" s="22"/>
      <c r="IH13" s="22"/>
      <c r="II13" s="22"/>
    </row>
    <row r="14" spans="1:243" s="21" customFormat="1" ht="47.25">
      <c r="A14" s="55">
        <v>1.01</v>
      </c>
      <c r="B14" s="56" t="s">
        <v>55</v>
      </c>
      <c r="C14" s="33"/>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55</v>
      </c>
      <c r="IE14" s="22"/>
      <c r="IF14" s="22"/>
      <c r="IG14" s="22"/>
      <c r="IH14" s="22"/>
      <c r="II14" s="22"/>
    </row>
    <row r="15" spans="1:243" s="21" customFormat="1" ht="63">
      <c r="A15" s="55">
        <v>1.02</v>
      </c>
      <c r="B15" s="56" t="s">
        <v>56</v>
      </c>
      <c r="C15" s="33"/>
      <c r="D15" s="33">
        <v>1</v>
      </c>
      <c r="E15" s="57" t="s">
        <v>43</v>
      </c>
      <c r="F15" s="58">
        <v>587.07</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587.07</v>
      </c>
      <c r="BB15" s="50">
        <f>BA15+SUM(N15:AZ15)</f>
        <v>587.07</v>
      </c>
      <c r="BC15" s="54" t="str">
        <f>SpellNumber(L15,BB15)</f>
        <v>INR  Five Hundred &amp; Eighty Seven  and Paise Seven Only</v>
      </c>
      <c r="IA15" s="21">
        <v>1.02</v>
      </c>
      <c r="IB15" s="21" t="s">
        <v>56</v>
      </c>
      <c r="ID15" s="21">
        <v>1</v>
      </c>
      <c r="IE15" s="22" t="s">
        <v>43</v>
      </c>
      <c r="IF15" s="22"/>
      <c r="IG15" s="22"/>
      <c r="IH15" s="22"/>
      <c r="II15" s="22"/>
    </row>
    <row r="16" spans="1:243" s="21" customFormat="1" ht="15.75">
      <c r="A16" s="55">
        <v>2</v>
      </c>
      <c r="B16" s="56" t="s">
        <v>57</v>
      </c>
      <c r="C16" s="33"/>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2</v>
      </c>
      <c r="IB16" s="21" t="s">
        <v>57</v>
      </c>
      <c r="IE16" s="22"/>
      <c r="IF16" s="22"/>
      <c r="IG16" s="22"/>
      <c r="IH16" s="22"/>
      <c r="II16" s="22"/>
    </row>
    <row r="17" spans="1:243" s="21" customFormat="1" ht="94.5">
      <c r="A17" s="55">
        <v>2.01</v>
      </c>
      <c r="B17" s="56" t="s">
        <v>58</v>
      </c>
      <c r="C17" s="33"/>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1">
        <v>2.01</v>
      </c>
      <c r="IB17" s="21" t="s">
        <v>58</v>
      </c>
      <c r="IE17" s="22"/>
      <c r="IF17" s="22"/>
      <c r="IG17" s="22"/>
      <c r="IH17" s="22"/>
      <c r="II17" s="22"/>
    </row>
    <row r="18" spans="1:243" s="21" customFormat="1" ht="31.5" customHeight="1">
      <c r="A18" s="55">
        <v>2.02</v>
      </c>
      <c r="B18" s="56" t="s">
        <v>59</v>
      </c>
      <c r="C18" s="33"/>
      <c r="D18" s="33">
        <v>12</v>
      </c>
      <c r="E18" s="57" t="s">
        <v>44</v>
      </c>
      <c r="F18" s="58">
        <v>228.15</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2737.8</v>
      </c>
      <c r="BB18" s="50">
        <f>BA18+SUM(N18:AZ18)</f>
        <v>2737.8</v>
      </c>
      <c r="BC18" s="54" t="str">
        <f>SpellNumber(L18,BB18)</f>
        <v>INR  Two Thousand Seven Hundred &amp; Thirty Seven  and Paise Eighty Only</v>
      </c>
      <c r="IA18" s="21">
        <v>2.02</v>
      </c>
      <c r="IB18" s="21" t="s">
        <v>59</v>
      </c>
      <c r="ID18" s="21">
        <v>12</v>
      </c>
      <c r="IE18" s="22" t="s">
        <v>44</v>
      </c>
      <c r="IF18" s="22"/>
      <c r="IG18" s="22"/>
      <c r="IH18" s="22"/>
      <c r="II18" s="22"/>
    </row>
    <row r="19" spans="1:243" s="21" customFormat="1" ht="110.25">
      <c r="A19" s="55">
        <v>2.03</v>
      </c>
      <c r="B19" s="56" t="s">
        <v>60</v>
      </c>
      <c r="C19" s="33"/>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2.03</v>
      </c>
      <c r="IB19" s="21" t="s">
        <v>60</v>
      </c>
      <c r="IE19" s="22"/>
      <c r="IF19" s="22"/>
      <c r="IG19" s="22"/>
      <c r="IH19" s="22"/>
      <c r="II19" s="22"/>
    </row>
    <row r="20" spans="1:243" s="21" customFormat="1" ht="31.5" customHeight="1">
      <c r="A20" s="55">
        <v>2.04</v>
      </c>
      <c r="B20" s="56" t="s">
        <v>61</v>
      </c>
      <c r="C20" s="33"/>
      <c r="D20" s="33">
        <v>1.2</v>
      </c>
      <c r="E20" s="57" t="s">
        <v>44</v>
      </c>
      <c r="F20" s="58">
        <v>186.76</v>
      </c>
      <c r="G20" s="42"/>
      <c r="H20" s="36"/>
      <c r="I20" s="37" t="s">
        <v>33</v>
      </c>
      <c r="J20" s="38">
        <f>IF(I20="Less(-)",-1,1)</f>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total_amount_ba($B$2,$D$2,D20,F20,J20,K20,M20)</f>
        <v>224.11</v>
      </c>
      <c r="BB20" s="50">
        <f>BA20+SUM(N20:AZ20)</f>
        <v>224.11</v>
      </c>
      <c r="BC20" s="54" t="str">
        <f>SpellNumber(L20,BB20)</f>
        <v>INR  Two Hundred &amp; Twenty Four  and Paise Eleven Only</v>
      </c>
      <c r="IA20" s="21">
        <v>2.04</v>
      </c>
      <c r="IB20" s="21" t="s">
        <v>61</v>
      </c>
      <c r="ID20" s="21">
        <v>1.2</v>
      </c>
      <c r="IE20" s="22" t="s">
        <v>44</v>
      </c>
      <c r="IF20" s="22"/>
      <c r="IG20" s="22"/>
      <c r="IH20" s="22"/>
      <c r="II20" s="22"/>
    </row>
    <row r="21" spans="1:243" s="21" customFormat="1" ht="18" customHeight="1">
      <c r="A21" s="55">
        <v>3</v>
      </c>
      <c r="B21" s="56" t="s">
        <v>62</v>
      </c>
      <c r="C21" s="33"/>
      <c r="D21" s="72"/>
      <c r="E21" s="72"/>
      <c r="F21" s="72"/>
      <c r="G21" s="72"/>
      <c r="H21" s="72"/>
      <c r="I21" s="72"/>
      <c r="J21" s="72"/>
      <c r="K21" s="72"/>
      <c r="L21" s="72"/>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A21" s="21">
        <v>3</v>
      </c>
      <c r="IB21" s="21" t="s">
        <v>62</v>
      </c>
      <c r="IE21" s="22"/>
      <c r="IF21" s="22"/>
      <c r="IG21" s="22"/>
      <c r="IH21" s="22"/>
      <c r="II21" s="22"/>
    </row>
    <row r="22" spans="1:243" s="21" customFormat="1" ht="18" customHeight="1">
      <c r="A22" s="55">
        <v>3.01</v>
      </c>
      <c r="B22" s="56" t="s">
        <v>63</v>
      </c>
      <c r="C22" s="33"/>
      <c r="D22" s="33">
        <v>15</v>
      </c>
      <c r="E22" s="57" t="s">
        <v>43</v>
      </c>
      <c r="F22" s="58">
        <v>59.45</v>
      </c>
      <c r="G22" s="42"/>
      <c r="H22" s="36"/>
      <c r="I22" s="37" t="s">
        <v>33</v>
      </c>
      <c r="J22" s="38">
        <f>IF(I22="Less(-)",-1,1)</f>
        <v>1</v>
      </c>
      <c r="K22" s="36" t="s">
        <v>34</v>
      </c>
      <c r="L22" s="36" t="s">
        <v>4</v>
      </c>
      <c r="M22" s="39"/>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1">
        <f>total_amount_ba($B$2,$D$2,D22,F22,J22,K22,M22)</f>
        <v>891.75</v>
      </c>
      <c r="BB22" s="50">
        <f>BA22+SUM(N22:AZ22)</f>
        <v>891.75</v>
      </c>
      <c r="BC22" s="54" t="str">
        <f>SpellNumber(L22,BB22)</f>
        <v>INR  Eight Hundred &amp; Ninety One  and Paise Seventy Five Only</v>
      </c>
      <c r="IA22" s="21">
        <v>3.01</v>
      </c>
      <c r="IB22" s="21" t="s">
        <v>63</v>
      </c>
      <c r="ID22" s="21">
        <v>15</v>
      </c>
      <c r="IE22" s="22" t="s">
        <v>43</v>
      </c>
      <c r="IF22" s="22"/>
      <c r="IG22" s="22"/>
      <c r="IH22" s="22"/>
      <c r="II22" s="22"/>
    </row>
    <row r="23" spans="1:243" s="21" customFormat="1" ht="94.5">
      <c r="A23" s="55">
        <v>3.02</v>
      </c>
      <c r="B23" s="56" t="s">
        <v>64</v>
      </c>
      <c r="C23" s="33"/>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3.02</v>
      </c>
      <c r="IB23" s="21" t="s">
        <v>64</v>
      </c>
      <c r="IE23" s="22"/>
      <c r="IF23" s="22"/>
      <c r="IG23" s="22"/>
      <c r="IH23" s="22"/>
      <c r="II23" s="22"/>
    </row>
    <row r="24" spans="1:243" s="21" customFormat="1" ht="31.5" customHeight="1">
      <c r="A24" s="55">
        <v>3.03</v>
      </c>
      <c r="B24" s="56" t="s">
        <v>49</v>
      </c>
      <c r="C24" s="33"/>
      <c r="D24" s="33">
        <v>250</v>
      </c>
      <c r="E24" s="57" t="s">
        <v>43</v>
      </c>
      <c r="F24" s="58">
        <v>81.32</v>
      </c>
      <c r="G24" s="42"/>
      <c r="H24" s="36"/>
      <c r="I24" s="37" t="s">
        <v>33</v>
      </c>
      <c r="J24" s="38">
        <f aca="true" t="shared" si="0" ref="J24:J33">IF(I24="Less(-)",-1,1)</f>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aca="true" t="shared" si="1" ref="BA24:BA33">total_amount_ba($B$2,$D$2,D24,F24,J24,K24,M24)</f>
        <v>20330</v>
      </c>
      <c r="BB24" s="50">
        <f aca="true" t="shared" si="2" ref="BB24:BB33">BA24+SUM(N24:AZ24)</f>
        <v>20330</v>
      </c>
      <c r="BC24" s="54" t="str">
        <f aca="true" t="shared" si="3" ref="BC24:BC33">SpellNumber(L24,BB24)</f>
        <v>INR  Twenty Thousand Three Hundred &amp; Thirty  Only</v>
      </c>
      <c r="IA24" s="21">
        <v>3.03</v>
      </c>
      <c r="IB24" s="21" t="s">
        <v>49</v>
      </c>
      <c r="ID24" s="21">
        <v>250</v>
      </c>
      <c r="IE24" s="22" t="s">
        <v>43</v>
      </c>
      <c r="IF24" s="22"/>
      <c r="IG24" s="22"/>
      <c r="IH24" s="22"/>
      <c r="II24" s="22"/>
    </row>
    <row r="25" spans="1:243" s="21" customFormat="1" ht="94.5">
      <c r="A25" s="55">
        <v>3.04</v>
      </c>
      <c r="B25" s="56" t="s">
        <v>50</v>
      </c>
      <c r="C25" s="33"/>
      <c r="D25" s="33">
        <v>250</v>
      </c>
      <c r="E25" s="57" t="s">
        <v>43</v>
      </c>
      <c r="F25" s="58">
        <v>108.59</v>
      </c>
      <c r="G25" s="42"/>
      <c r="H25" s="36"/>
      <c r="I25" s="37" t="s">
        <v>33</v>
      </c>
      <c r="J25" s="38">
        <f t="shared" si="0"/>
        <v>1</v>
      </c>
      <c r="K25" s="36" t="s">
        <v>34</v>
      </c>
      <c r="L25" s="36" t="s">
        <v>4</v>
      </c>
      <c r="M25" s="39"/>
      <c r="N25" s="48"/>
      <c r="O25" s="48"/>
      <c r="P25" s="49"/>
      <c r="Q25" s="48"/>
      <c r="R25" s="48"/>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51">
        <f t="shared" si="1"/>
        <v>27147.5</v>
      </c>
      <c r="BB25" s="50">
        <f t="shared" si="2"/>
        <v>27147.5</v>
      </c>
      <c r="BC25" s="54" t="str">
        <f t="shared" si="3"/>
        <v>INR  Twenty Seven Thousand One Hundred &amp; Forty Seven  and Paise Fifty Only</v>
      </c>
      <c r="IA25" s="21">
        <v>3.04</v>
      </c>
      <c r="IB25" s="21" t="s">
        <v>50</v>
      </c>
      <c r="ID25" s="21">
        <v>250</v>
      </c>
      <c r="IE25" s="22" t="s">
        <v>43</v>
      </c>
      <c r="IF25" s="22"/>
      <c r="IG25" s="22"/>
      <c r="IH25" s="22"/>
      <c r="II25" s="22"/>
    </row>
    <row r="26" spans="1:243" s="21" customFormat="1" ht="17.25" customHeight="1">
      <c r="A26" s="55">
        <v>3.05</v>
      </c>
      <c r="B26" s="56" t="s">
        <v>65</v>
      </c>
      <c r="C26" s="33"/>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1">
        <v>3.05</v>
      </c>
      <c r="IB26" s="21" t="s">
        <v>65</v>
      </c>
      <c r="IE26" s="22"/>
      <c r="IF26" s="22"/>
      <c r="IG26" s="22"/>
      <c r="IH26" s="22"/>
      <c r="II26" s="22"/>
    </row>
    <row r="27" spans="1:243" s="21" customFormat="1" ht="31.5" customHeight="1">
      <c r="A27" s="55">
        <v>3.06</v>
      </c>
      <c r="B27" s="56" t="s">
        <v>66</v>
      </c>
      <c r="C27" s="33"/>
      <c r="D27" s="33">
        <v>115</v>
      </c>
      <c r="E27" s="57" t="s">
        <v>43</v>
      </c>
      <c r="F27" s="58">
        <v>16.66</v>
      </c>
      <c r="G27" s="42"/>
      <c r="H27" s="36"/>
      <c r="I27" s="37" t="s">
        <v>33</v>
      </c>
      <c r="J27" s="38">
        <f t="shared" si="0"/>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 t="shared" si="1"/>
        <v>1915.9</v>
      </c>
      <c r="BB27" s="50">
        <f t="shared" si="2"/>
        <v>1915.9</v>
      </c>
      <c r="BC27" s="54" t="str">
        <f t="shared" si="3"/>
        <v>INR  One Thousand Nine Hundred &amp; Fifteen  and Paise Ninety Only</v>
      </c>
      <c r="IA27" s="21">
        <v>3.06</v>
      </c>
      <c r="IB27" s="21" t="s">
        <v>66</v>
      </c>
      <c r="ID27" s="21">
        <v>115</v>
      </c>
      <c r="IE27" s="22" t="s">
        <v>43</v>
      </c>
      <c r="IF27" s="22"/>
      <c r="IG27" s="22"/>
      <c r="IH27" s="22"/>
      <c r="II27" s="22"/>
    </row>
    <row r="28" spans="1:243" s="21" customFormat="1" ht="46.5" customHeight="1">
      <c r="A28" s="55">
        <v>3.07</v>
      </c>
      <c r="B28" s="56" t="s">
        <v>67</v>
      </c>
      <c r="C28" s="33"/>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21">
        <v>3.07</v>
      </c>
      <c r="IB28" s="21" t="s">
        <v>67</v>
      </c>
      <c r="IE28" s="22"/>
      <c r="IF28" s="22"/>
      <c r="IG28" s="22"/>
      <c r="IH28" s="22"/>
      <c r="II28" s="22"/>
    </row>
    <row r="29" spans="1:243" s="21" customFormat="1" ht="31.5" customHeight="1">
      <c r="A29" s="59">
        <v>3.08</v>
      </c>
      <c r="B29" s="56" t="s">
        <v>51</v>
      </c>
      <c r="C29" s="33"/>
      <c r="D29" s="33">
        <v>120</v>
      </c>
      <c r="E29" s="57" t="s">
        <v>43</v>
      </c>
      <c r="F29" s="58">
        <v>75.89</v>
      </c>
      <c r="G29" s="42"/>
      <c r="H29" s="36"/>
      <c r="I29" s="37" t="s">
        <v>33</v>
      </c>
      <c r="J29" s="38">
        <f t="shared" si="0"/>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 t="shared" si="1"/>
        <v>9106.8</v>
      </c>
      <c r="BB29" s="50">
        <f t="shared" si="2"/>
        <v>9106.8</v>
      </c>
      <c r="BC29" s="54" t="str">
        <f t="shared" si="3"/>
        <v>INR  Nine Thousand One Hundred &amp; Six  and Paise Eighty Only</v>
      </c>
      <c r="IA29" s="21">
        <v>3.08</v>
      </c>
      <c r="IB29" s="21" t="s">
        <v>51</v>
      </c>
      <c r="ID29" s="21">
        <v>120</v>
      </c>
      <c r="IE29" s="22" t="s">
        <v>43</v>
      </c>
      <c r="IF29" s="22"/>
      <c r="IG29" s="22"/>
      <c r="IH29" s="22"/>
      <c r="II29" s="22"/>
    </row>
    <row r="30" spans="1:243" s="21" customFormat="1" ht="16.5" customHeight="1">
      <c r="A30" s="55">
        <v>4</v>
      </c>
      <c r="B30" s="56" t="s">
        <v>68</v>
      </c>
      <c r="C30" s="33"/>
      <c r="D30" s="72"/>
      <c r="E30" s="72"/>
      <c r="F30" s="72"/>
      <c r="G30" s="72"/>
      <c r="H30" s="72"/>
      <c r="I30" s="72"/>
      <c r="J30" s="72"/>
      <c r="K30" s="72"/>
      <c r="L30" s="72"/>
      <c r="M30" s="72"/>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21">
        <v>4</v>
      </c>
      <c r="IB30" s="21" t="s">
        <v>68</v>
      </c>
      <c r="IE30" s="22"/>
      <c r="IF30" s="22"/>
      <c r="IG30" s="22"/>
      <c r="IH30" s="22"/>
      <c r="II30" s="22"/>
    </row>
    <row r="31" spans="1:243" s="21" customFormat="1" ht="18.75" customHeight="1">
      <c r="A31" s="55">
        <v>4.01</v>
      </c>
      <c r="B31" s="56" t="s">
        <v>69</v>
      </c>
      <c r="C31" s="33"/>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1">
        <v>4.01</v>
      </c>
      <c r="IB31" s="21" t="s">
        <v>69</v>
      </c>
      <c r="IE31" s="22"/>
      <c r="IF31" s="22"/>
      <c r="IG31" s="22"/>
      <c r="IH31" s="22"/>
      <c r="II31" s="22"/>
    </row>
    <row r="32" spans="1:243" s="21" customFormat="1" ht="34.5" customHeight="1">
      <c r="A32" s="55">
        <v>4.02</v>
      </c>
      <c r="B32" s="56" t="s">
        <v>70</v>
      </c>
      <c r="C32" s="33"/>
      <c r="D32" s="33">
        <v>1</v>
      </c>
      <c r="E32" s="57" t="s">
        <v>46</v>
      </c>
      <c r="F32" s="58">
        <v>6585.49</v>
      </c>
      <c r="G32" s="42"/>
      <c r="H32" s="36"/>
      <c r="I32" s="37" t="s">
        <v>33</v>
      </c>
      <c r="J32" s="38">
        <f t="shared" si="0"/>
        <v>1</v>
      </c>
      <c r="K32" s="36" t="s">
        <v>34</v>
      </c>
      <c r="L32" s="36" t="s">
        <v>4</v>
      </c>
      <c r="M32" s="39"/>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1">
        <f t="shared" si="1"/>
        <v>6585.49</v>
      </c>
      <c r="BB32" s="50">
        <f t="shared" si="2"/>
        <v>6585.49</v>
      </c>
      <c r="BC32" s="54" t="str">
        <f t="shared" si="3"/>
        <v>INR  Six Thousand Five Hundred &amp; Eighty Five  and Paise Forty Nine Only</v>
      </c>
      <c r="IA32" s="21">
        <v>4.02</v>
      </c>
      <c r="IB32" s="21" t="s">
        <v>70</v>
      </c>
      <c r="ID32" s="21">
        <v>1</v>
      </c>
      <c r="IE32" s="22" t="s">
        <v>46</v>
      </c>
      <c r="IF32" s="22"/>
      <c r="IG32" s="22"/>
      <c r="IH32" s="22"/>
      <c r="II32" s="22"/>
    </row>
    <row r="33" spans="1:243" s="21" customFormat="1" ht="234" customHeight="1">
      <c r="A33" s="55">
        <v>4.03</v>
      </c>
      <c r="B33" s="56" t="s">
        <v>71</v>
      </c>
      <c r="C33" s="33"/>
      <c r="D33" s="33">
        <v>180</v>
      </c>
      <c r="E33" s="57" t="s">
        <v>43</v>
      </c>
      <c r="F33" s="58">
        <v>415.74</v>
      </c>
      <c r="G33" s="42"/>
      <c r="H33" s="36"/>
      <c r="I33" s="37" t="s">
        <v>33</v>
      </c>
      <c r="J33" s="38">
        <f t="shared" si="0"/>
        <v>1</v>
      </c>
      <c r="K33" s="36" t="s">
        <v>34</v>
      </c>
      <c r="L33" s="36" t="s">
        <v>4</v>
      </c>
      <c r="M33" s="39"/>
      <c r="N33" s="48"/>
      <c r="O33" s="48"/>
      <c r="P33" s="49"/>
      <c r="Q33" s="48"/>
      <c r="R33" s="48"/>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1">
        <f t="shared" si="1"/>
        <v>74833.2</v>
      </c>
      <c r="BB33" s="50">
        <f t="shared" si="2"/>
        <v>74833.2</v>
      </c>
      <c r="BC33" s="54" t="str">
        <f t="shared" si="3"/>
        <v>INR  Seventy Four Thousand Eight Hundred &amp; Thirty Three  and Paise Twenty Only</v>
      </c>
      <c r="IA33" s="21">
        <v>4.03</v>
      </c>
      <c r="IB33" s="21" t="s">
        <v>71</v>
      </c>
      <c r="ID33" s="21">
        <v>180</v>
      </c>
      <c r="IE33" s="22" t="s">
        <v>43</v>
      </c>
      <c r="IF33" s="22"/>
      <c r="IG33" s="22"/>
      <c r="IH33" s="22"/>
      <c r="II33" s="22"/>
    </row>
    <row r="34" spans="1:55" ht="42.75">
      <c r="A34" s="43" t="s">
        <v>35</v>
      </c>
      <c r="B34" s="44"/>
      <c r="C34" s="45"/>
      <c r="D34" s="63"/>
      <c r="E34" s="63"/>
      <c r="F34" s="63"/>
      <c r="G34" s="34"/>
      <c r="H34" s="46"/>
      <c r="I34" s="46"/>
      <c r="J34" s="46"/>
      <c r="K34" s="46"/>
      <c r="L34" s="47"/>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53">
        <f>SUM(BA13:BA33)</f>
        <v>144359.62</v>
      </c>
      <c r="BB34" s="53">
        <f>SUM(BB13:BB33)</f>
        <v>144359.62</v>
      </c>
      <c r="BC34" s="54" t="str">
        <f>SpellNumber($E$2,BB34)</f>
        <v>INR  One Lakh Forty Four Thousand Three Hundred &amp; Fifty Nine  and Paise Sixty Two Only</v>
      </c>
    </row>
    <row r="35" spans="1:55" ht="46.5" customHeight="1">
      <c r="A35" s="24" t="s">
        <v>36</v>
      </c>
      <c r="B35" s="25"/>
      <c r="C35" s="26"/>
      <c r="D35" s="60"/>
      <c r="E35" s="61" t="s">
        <v>45</v>
      </c>
      <c r="F35" s="62"/>
      <c r="G35" s="27"/>
      <c r="H35" s="28"/>
      <c r="I35" s="28"/>
      <c r="J35" s="28"/>
      <c r="K35" s="29"/>
      <c r="L35" s="30"/>
      <c r="M35" s="31"/>
      <c r="N35" s="32"/>
      <c r="O35" s="21"/>
      <c r="P35" s="21"/>
      <c r="Q35" s="21"/>
      <c r="R35" s="21"/>
      <c r="S35" s="2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52">
        <f>IF(ISBLANK(F35),0,IF(E35="Excess (+)",ROUND(BA34+(BA34*F35),2),IF(E35="Less (-)",ROUND(BA34+(BA34*F35*(-1)),2),IF(E35="At Par",BA34,0))))</f>
        <v>0</v>
      </c>
      <c r="BB35" s="64">
        <f>ROUND(BA35,0)</f>
        <v>0</v>
      </c>
      <c r="BC35" s="65" t="str">
        <f>SpellNumber($E$2,BB35)</f>
        <v>INR Zero Only</v>
      </c>
    </row>
    <row r="36" spans="1:55" ht="45.75" customHeight="1">
      <c r="A36" s="23" t="s">
        <v>37</v>
      </c>
      <c r="B36" s="23"/>
      <c r="C36" s="66" t="str">
        <f>SpellNumber($E$2,BB35)</f>
        <v>INR Zero Only</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1" ht="15"/>
  </sheetData>
  <sheetProtection password="8F23" sheet="1"/>
  <mergeCells count="19">
    <mergeCell ref="D28:BC28"/>
    <mergeCell ref="D30:BC30"/>
    <mergeCell ref="D31:BC31"/>
    <mergeCell ref="D16:BC16"/>
    <mergeCell ref="D17:BC17"/>
    <mergeCell ref="D19:BC19"/>
    <mergeCell ref="D21:BC21"/>
    <mergeCell ref="D23:BC23"/>
    <mergeCell ref="D26:BC26"/>
    <mergeCell ref="C36:BC36"/>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IF(#REF!&lt;&gt;"Select",99.9,0)</formula2>
    </dataValidation>
    <dataValidation allowBlank="1" showInputMessage="1" showErrorMessage="1" promptTitle="Units" prompt="Please enter Units in text" sqref="D15:E15 D18:E18 D20:E20 D22:E22 D24:E25 D27:E27 D29:E29 D32:E33">
      <formula1>0</formula1>
      <formula2>0</formula2>
    </dataValidation>
    <dataValidation type="decimal" allowBlank="1" showInputMessage="1" showErrorMessage="1" promptTitle="Quantity" prompt="Please enter the Quantity for this item. " errorTitle="Invalid Entry" error="Only Numeric Values are allowed. " sqref="F15 F18 F20 F22 F24:F25 F27 F29 F32:F33">
      <formula1>0</formula1>
      <formula2>999999999999999</formula2>
    </dataValidation>
    <dataValidation type="list" allowBlank="1" showErrorMessage="1" sqref="D13:D14 K15 D16:D17 K18 D19 K20 D21 K22 D23 K24:K25 D26 K27 D28 K29 D30:D31 K32:K3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5 G27:H27 G29:H29 G32:H33">
      <formula1>0</formula1>
      <formula2>999999999999999</formula2>
    </dataValidation>
    <dataValidation allowBlank="1" showInputMessage="1" showErrorMessage="1" promptTitle="Addition / Deduction" prompt="Please Choose the correct One" sqref="J15 J18 J20 J22 J24:J25 J27 J29 J32:J33">
      <formula1>0</formula1>
      <formula2>0</formula2>
    </dataValidation>
    <dataValidation type="list" showErrorMessage="1" sqref="I15 I18 I20 I22 I24:I25 I27 I29 I32: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5 N27:O27 N29:O29 N32: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R25 R27 R29 R32: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Q25 Q27 Q29 Q32: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M25 M27 M29 M32:M33">
      <formula1>0</formula1>
      <formula2>999999999999999</formula2>
    </dataValidation>
    <dataValidation type="list" allowBlank="1" showInputMessage="1" showErrorMessage="1" sqref="L30 L31 L13 L14 L15 L16 L17 L18 L19 L20 L21 L22 L23 L24 L25 L26 L27 L28 L29 L33 L3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3">
      <formula1>0</formula1>
      <formula2>0</formula2>
    </dataValidation>
    <dataValidation type="decimal" allowBlank="1" showErrorMessage="1" errorTitle="Invalid Entry" error="Only Numeric Values are allowed. " sqref="A13:A33">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2022-06-08T09:36:36Z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