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16380" windowHeight="789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'BoQ1'!$A$11:$BC$40</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<sst xmlns="http://schemas.openxmlformats.org/spreadsheetml/2006/main" count="275" uniqueCount="110">
  <si>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</si>
  <si>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</si>
  <si>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</si>
  <si>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</si>
  <si>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</si>
  <si>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</si>
  <si>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</si>
  <si>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</si>
  <si>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</si>
  <si>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</si>
  <si>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</si>
  <si>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</si>
  <si>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</si>
  <si>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</si>
  <si>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</si>
  <si>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</si>
  <si>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</si>
  <si>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</si>
  <si>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</si>
  <si>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</si>
  <si>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</si>
  <si>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</si>
  <si>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</si>
  <si>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</si>
  <si>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</si>
  <si>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</si>
  <si>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</si>
  <si>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</si>
  <si>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</si>
  <si>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</si>
  <si>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</si>
  <si>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</si>
  <si>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</si>
  <si>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</si>
  <si>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</si>
  <si>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</si>
  <si>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</si>
  <si>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</si>
  <si>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</si>
  <si>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</si>
  <si>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</si>
  <si>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</si>
  <si>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</si>
  <si>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</si>
  <si>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</si>
  <si>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</si>
  <si>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</si>
  <si>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</si>
  <si>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</si>
  <si>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</si>
  <si>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</si>
  <si>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</si>
  <si>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</si>
  <si>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</si>
  <si>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</si>
  <si>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</si>
  <si>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</si>
  <si>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</si>
  <si>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</si>
  <si>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</si>
  <si>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</si>
  <si>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</si>
  <si>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cum</t>
  </si>
  <si>
    <t>each</t>
  </si>
  <si>
    <r>
      <t xml:space="preserve">TOTAL AMOUNT  
           in
     </t>
    </r>
    <r>
      <rPr>
        <b/>
        <sz val="11"/>
        <color indexed="10"/>
        <rFont val="Arial"/>
        <family val="2"/>
      </rPr>
      <t xml:space="preserve"> Rs.      P</t>
    </r>
  </si>
  <si>
    <t>Tender Inviting Authority: Superintending Engineer, IWD, IIT, Kanpur</t>
  </si>
  <si>
    <t>Two or more coats on new work</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</si>
  <si>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</si>
  <si>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</si>
  <si>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Removing dry or oil bound distemper, water proofing cement paint and the like by scrapping,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</si>
  <si>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</si>
  <si>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</si>
  <si>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</si>
  <si>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</si>
  <si>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</si>
  <si>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</si>
  <si>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</si>
  <si>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</si>
  <si>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</si>
  <si>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</si>
  <si>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</si>
  <si>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</si>
  <si>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</si>
  <si>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</si>
  <si>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</si>
  <si>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</si>
  <si>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</si>
  <si>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</si>
  <si>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</si>
  <si>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</si>
  <si>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</si>
  <si>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By Mechanical Transport including loading,unloading and stacking</t>
  </si>
  <si>
    <t>FLOORING</t>
  </si>
  <si>
    <t>Removing white or colour wash by scrapping and sand papering and preparing the surface smooth including necessary repairs to scratches etc. complete</t>
  </si>
  <si>
    <t>Carriage of Materials</t>
  </si>
  <si>
    <t>Lime, moorum, building rubbish Lead - 1 km</t>
  </si>
  <si>
    <t>Providing and laying Vitrified tiles in floor in different sizes (thickness to be specified by the manufacturer)  with water absorption less than 0.08% and conforming to IS:15622, of approved brand &amp; manufacturer, in all colours and shade, laid on 20 mm thick cement mortar 1:4 (1 cement: 4 coarse sand) jointing with grey cement slurry @3.3 kg/sqm including grouting the  joints with white cement and matching pigments etc. The tiles must be cut with the zero chipping diamond cutter only . Laying of tiles will be done with the notch trowel, plier, wedge, clips of required thickness, leveling system and rubber mallet for placing the tiles gently and easily.</t>
  </si>
  <si>
    <t>Double charge vitrified tile polished finish of size</t>
  </si>
  <si>
    <t>Size of Tile 600 x 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</si>
  <si>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</si>
  <si>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</si>
  <si>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</si>
  <si>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</si>
  <si>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</si>
  <si>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</si>
  <si>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</si>
  <si>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</si>
  <si>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</si>
  <si>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Contract No:   31/C/D2/2022-23/02</t>
  </si>
  <si>
    <t>Name of Work:  Annual repairing painting white washing of house no 3019 i/c relaying of damaged mosaic  floor with vitrified tiles floor in house no 3019.</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</si>
</sst>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0"/>
  <sheetViews>
    <sheetView showGridLines="0" zoomScale="85" zoomScaleNormal="85" zoomScalePageLayoutView="0" workbookViewId="0" topLeftCell="A1">
      <selection activeCell="BG11" sqref="BG11"/>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1" t="s">
        <v>65</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8.25" customHeight="1">
      <c r="A5" s="71" t="s">
        <v>109</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108</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58.5" customHeight="1">
      <c r="A8" s="11" t="s">
        <v>49</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107</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67.5" customHeight="1">
      <c r="A11" s="16" t="s">
        <v>14</v>
      </c>
      <c r="B11" s="16" t="s">
        <v>15</v>
      </c>
      <c r="C11" s="16" t="s">
        <v>16</v>
      </c>
      <c r="D11" s="16" t="s">
        <v>17</v>
      </c>
      <c r="E11" s="16" t="s">
        <v>18</v>
      </c>
      <c r="F11" s="16" t="s">
        <v>50</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64</v>
      </c>
      <c r="BB11" s="20" t="s">
        <v>31</v>
      </c>
      <c r="BC11" s="20" t="s">
        <v>32</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94</v>
      </c>
      <c r="C13" s="39" t="s">
        <v>54</v>
      </c>
      <c r="D13" s="65"/>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7"/>
      <c r="IA13" s="22">
        <v>1</v>
      </c>
      <c r="IB13" s="22" t="s">
        <v>94</v>
      </c>
      <c r="IC13" s="22" t="s">
        <v>54</v>
      </c>
      <c r="IE13" s="23"/>
      <c r="IF13" s="23" t="s">
        <v>33</v>
      </c>
      <c r="IG13" s="23" t="s">
        <v>34</v>
      </c>
      <c r="IH13" s="23">
        <v>10</v>
      </c>
      <c r="II13" s="23" t="s">
        <v>35</v>
      </c>
    </row>
    <row r="14" spans="1:243" s="22" customFormat="1" ht="28.5">
      <c r="A14" s="59">
        <v>1.01</v>
      </c>
      <c r="B14" s="64" t="s">
        <v>91</v>
      </c>
      <c r="C14" s="39" t="s">
        <v>55</v>
      </c>
      <c r="D14" s="65"/>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7"/>
      <c r="IA14" s="22">
        <v>1.01</v>
      </c>
      <c r="IB14" s="22" t="s">
        <v>91</v>
      </c>
      <c r="IC14" s="22" t="s">
        <v>55</v>
      </c>
      <c r="IE14" s="23"/>
      <c r="IF14" s="23" t="s">
        <v>39</v>
      </c>
      <c r="IG14" s="23" t="s">
        <v>34</v>
      </c>
      <c r="IH14" s="23">
        <v>123.223</v>
      </c>
      <c r="II14" s="23" t="s">
        <v>36</v>
      </c>
    </row>
    <row r="15" spans="1:243" s="22" customFormat="1" ht="28.5">
      <c r="A15" s="59">
        <v>1.02</v>
      </c>
      <c r="B15" s="60" t="s">
        <v>95</v>
      </c>
      <c r="C15" s="39" t="s">
        <v>56</v>
      </c>
      <c r="D15" s="61">
        <v>1</v>
      </c>
      <c r="E15" s="62" t="s">
        <v>62</v>
      </c>
      <c r="F15" s="63">
        <v>126.54</v>
      </c>
      <c r="G15" s="40"/>
      <c r="H15" s="24"/>
      <c r="I15" s="47" t="s">
        <v>37</v>
      </c>
      <c r="J15" s="48">
        <f aca="true" t="shared" si="0" ref="J15:J37">IF(I15="Less(-)",-1,1)</f>
        <v>1</v>
      </c>
      <c r="K15" s="24" t="s">
        <v>38</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5:BA37">ROUND(total_amount_ba($B$2,$D$2,D15,F15,J15,K15,M15),0)</f>
        <v>127</v>
      </c>
      <c r="BB15" s="54">
        <f aca="true" t="shared" si="2" ref="BB15:BB37">BA15+SUM(N15:AZ15)</f>
        <v>127</v>
      </c>
      <c r="BC15" s="50" t="str">
        <f aca="true" t="shared" si="3" ref="BC15:BC37">SpellNumber(L15,BB15)</f>
        <v>INR  One Hundred &amp; Twenty Seven  Only</v>
      </c>
      <c r="IA15" s="22">
        <v>1.02</v>
      </c>
      <c r="IB15" s="22" t="s">
        <v>95</v>
      </c>
      <c r="IC15" s="22" t="s">
        <v>56</v>
      </c>
      <c r="ID15" s="22">
        <v>1</v>
      </c>
      <c r="IE15" s="23" t="s">
        <v>62</v>
      </c>
      <c r="IF15" s="23" t="s">
        <v>40</v>
      </c>
      <c r="IG15" s="23" t="s">
        <v>41</v>
      </c>
      <c r="IH15" s="23">
        <v>213</v>
      </c>
      <c r="II15" s="23" t="s">
        <v>36</v>
      </c>
    </row>
    <row r="16" spans="1:243" s="22" customFormat="1" ht="15.75">
      <c r="A16" s="59">
        <v>2</v>
      </c>
      <c r="B16" s="60" t="s">
        <v>92</v>
      </c>
      <c r="C16" s="39" t="s">
        <v>74</v>
      </c>
      <c r="D16" s="65"/>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7"/>
      <c r="IA16" s="22">
        <v>2</v>
      </c>
      <c r="IB16" s="22" t="s">
        <v>92</v>
      </c>
      <c r="IC16" s="22" t="s">
        <v>74</v>
      </c>
      <c r="IE16" s="23"/>
      <c r="IF16" s="23"/>
      <c r="IG16" s="23"/>
      <c r="IH16" s="23"/>
      <c r="II16" s="23"/>
    </row>
    <row r="17" spans="1:243" s="22" customFormat="1" ht="231" customHeight="1">
      <c r="A17" s="59">
        <v>2.01</v>
      </c>
      <c r="B17" s="60" t="s">
        <v>96</v>
      </c>
      <c r="C17" s="39" t="s">
        <v>57</v>
      </c>
      <c r="D17" s="65"/>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7"/>
      <c r="IA17" s="22">
        <v>2.01</v>
      </c>
      <c r="IB17" s="22" t="s">
        <v>96</v>
      </c>
      <c r="IC17" s="22" t="s">
        <v>57</v>
      </c>
      <c r="IE17" s="23"/>
      <c r="IF17" s="23"/>
      <c r="IG17" s="23"/>
      <c r="IH17" s="23"/>
      <c r="II17" s="23"/>
    </row>
    <row r="18" spans="1:243" s="22" customFormat="1" ht="28.5">
      <c r="A18" s="59">
        <v>2.02</v>
      </c>
      <c r="B18" s="60" t="s">
        <v>97</v>
      </c>
      <c r="C18" s="39" t="s">
        <v>75</v>
      </c>
      <c r="D18" s="65"/>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7"/>
      <c r="IA18" s="22">
        <v>2.02</v>
      </c>
      <c r="IB18" s="22" t="s">
        <v>97</v>
      </c>
      <c r="IC18" s="22" t="s">
        <v>75</v>
      </c>
      <c r="IE18" s="23"/>
      <c r="IF18" s="23"/>
      <c r="IG18" s="23"/>
      <c r="IH18" s="23"/>
      <c r="II18" s="23"/>
    </row>
    <row r="19" spans="1:243" s="22" customFormat="1" ht="28.5">
      <c r="A19" s="59">
        <v>2.03</v>
      </c>
      <c r="B19" s="60" t="s">
        <v>98</v>
      </c>
      <c r="C19" s="39" t="s">
        <v>76</v>
      </c>
      <c r="D19" s="61">
        <v>81</v>
      </c>
      <c r="E19" s="62" t="s">
        <v>51</v>
      </c>
      <c r="F19" s="63">
        <v>1128.1</v>
      </c>
      <c r="G19" s="40"/>
      <c r="H19" s="24"/>
      <c r="I19" s="47" t="s">
        <v>37</v>
      </c>
      <c r="J19" s="48">
        <f t="shared" si="0"/>
        <v>1</v>
      </c>
      <c r="K19" s="24" t="s">
        <v>38</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3"/>
      <c r="BA19" s="42">
        <f t="shared" si="1"/>
        <v>91376</v>
      </c>
      <c r="BB19" s="54">
        <f t="shared" si="2"/>
        <v>91376</v>
      </c>
      <c r="BC19" s="50" t="str">
        <f t="shared" si="3"/>
        <v>INR  Ninety One Thousand Three Hundred &amp; Seventy Six  Only</v>
      </c>
      <c r="IA19" s="22">
        <v>2.03</v>
      </c>
      <c r="IB19" s="22" t="s">
        <v>98</v>
      </c>
      <c r="IC19" s="22" t="s">
        <v>76</v>
      </c>
      <c r="ID19" s="22">
        <v>81</v>
      </c>
      <c r="IE19" s="23" t="s">
        <v>51</v>
      </c>
      <c r="IF19" s="23"/>
      <c r="IG19" s="23"/>
      <c r="IH19" s="23"/>
      <c r="II19" s="23"/>
    </row>
    <row r="20" spans="1:243" s="22" customFormat="1" ht="30.75" customHeight="1">
      <c r="A20" s="59">
        <v>2.04</v>
      </c>
      <c r="B20" s="60" t="s">
        <v>99</v>
      </c>
      <c r="C20" s="39" t="s">
        <v>58</v>
      </c>
      <c r="D20" s="65"/>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7"/>
      <c r="IA20" s="22">
        <v>2.04</v>
      </c>
      <c r="IB20" s="22" t="s">
        <v>99</v>
      </c>
      <c r="IC20" s="22" t="s">
        <v>58</v>
      </c>
      <c r="IE20" s="23"/>
      <c r="IF20" s="23" t="s">
        <v>33</v>
      </c>
      <c r="IG20" s="23" t="s">
        <v>42</v>
      </c>
      <c r="IH20" s="23">
        <v>10</v>
      </c>
      <c r="II20" s="23" t="s">
        <v>36</v>
      </c>
    </row>
    <row r="21" spans="1:243" s="22" customFormat="1" ht="28.5">
      <c r="A21" s="59">
        <v>2.05</v>
      </c>
      <c r="B21" s="60" t="s">
        <v>100</v>
      </c>
      <c r="C21" s="39" t="s">
        <v>77</v>
      </c>
      <c r="D21" s="61">
        <v>8.1</v>
      </c>
      <c r="E21" s="62" t="s">
        <v>51</v>
      </c>
      <c r="F21" s="63">
        <v>1285.83</v>
      </c>
      <c r="G21" s="40"/>
      <c r="H21" s="24"/>
      <c r="I21" s="47" t="s">
        <v>37</v>
      </c>
      <c r="J21" s="48">
        <f t="shared" si="0"/>
        <v>1</v>
      </c>
      <c r="K21" s="24" t="s">
        <v>38</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 t="shared" si="1"/>
        <v>10415</v>
      </c>
      <c r="BB21" s="54">
        <f t="shared" si="2"/>
        <v>10415</v>
      </c>
      <c r="BC21" s="50" t="str">
        <f t="shared" si="3"/>
        <v>INR  Ten Thousand Four Hundred &amp; Fifteen  Only</v>
      </c>
      <c r="IA21" s="22">
        <v>2.05</v>
      </c>
      <c r="IB21" s="22" t="s">
        <v>100</v>
      </c>
      <c r="IC21" s="22" t="s">
        <v>77</v>
      </c>
      <c r="ID21" s="22">
        <v>8.1</v>
      </c>
      <c r="IE21" s="23" t="s">
        <v>51</v>
      </c>
      <c r="IF21" s="23"/>
      <c r="IG21" s="23"/>
      <c r="IH21" s="23"/>
      <c r="II21" s="23"/>
    </row>
    <row r="22" spans="1:243" s="22" customFormat="1" ht="15.75">
      <c r="A22" s="59">
        <v>3</v>
      </c>
      <c r="B22" s="60" t="s">
        <v>52</v>
      </c>
      <c r="C22" s="39" t="s">
        <v>59</v>
      </c>
      <c r="D22" s="65"/>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7"/>
      <c r="IA22" s="22">
        <v>3</v>
      </c>
      <c r="IB22" s="22" t="s">
        <v>52</v>
      </c>
      <c r="IC22" s="22" t="s">
        <v>59</v>
      </c>
      <c r="IE22" s="23"/>
      <c r="IF22" s="23" t="s">
        <v>39</v>
      </c>
      <c r="IG22" s="23" t="s">
        <v>34</v>
      </c>
      <c r="IH22" s="23">
        <v>123.223</v>
      </c>
      <c r="II22" s="23" t="s">
        <v>36</v>
      </c>
    </row>
    <row r="23" spans="1:243" s="22" customFormat="1" ht="85.5">
      <c r="A23" s="59">
        <v>3.01</v>
      </c>
      <c r="B23" s="60" t="s">
        <v>67</v>
      </c>
      <c r="C23" s="39" t="s">
        <v>78</v>
      </c>
      <c r="D23" s="65"/>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7"/>
      <c r="IA23" s="22">
        <v>3.01</v>
      </c>
      <c r="IB23" s="22" t="s">
        <v>67</v>
      </c>
      <c r="IC23" s="22" t="s">
        <v>78</v>
      </c>
      <c r="IE23" s="23"/>
      <c r="IF23" s="23" t="s">
        <v>43</v>
      </c>
      <c r="IG23" s="23" t="s">
        <v>44</v>
      </c>
      <c r="IH23" s="23">
        <v>10</v>
      </c>
      <c r="II23" s="23" t="s">
        <v>36</v>
      </c>
    </row>
    <row r="24" spans="1:243" s="22" customFormat="1" ht="28.5">
      <c r="A24" s="59">
        <v>3.02</v>
      </c>
      <c r="B24" s="60" t="s">
        <v>66</v>
      </c>
      <c r="C24" s="39" t="s">
        <v>79</v>
      </c>
      <c r="D24" s="61">
        <v>70</v>
      </c>
      <c r="E24" s="62" t="s">
        <v>51</v>
      </c>
      <c r="F24" s="63">
        <v>81.32</v>
      </c>
      <c r="G24" s="40"/>
      <c r="H24" s="24"/>
      <c r="I24" s="47" t="s">
        <v>37</v>
      </c>
      <c r="J24" s="48">
        <f t="shared" si="0"/>
        <v>1</v>
      </c>
      <c r="K24" s="24" t="s">
        <v>38</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 t="shared" si="1"/>
        <v>5692</v>
      </c>
      <c r="BB24" s="54">
        <f t="shared" si="2"/>
        <v>5692</v>
      </c>
      <c r="BC24" s="50" t="str">
        <f t="shared" si="3"/>
        <v>INR  Five Thousand Six Hundred &amp; Ninety Two  Only</v>
      </c>
      <c r="IA24" s="22">
        <v>3.02</v>
      </c>
      <c r="IB24" s="22" t="s">
        <v>66</v>
      </c>
      <c r="IC24" s="22" t="s">
        <v>79</v>
      </c>
      <c r="ID24" s="22">
        <v>70</v>
      </c>
      <c r="IE24" s="23" t="s">
        <v>51</v>
      </c>
      <c r="IF24" s="23"/>
      <c r="IG24" s="23"/>
      <c r="IH24" s="23"/>
      <c r="II24" s="23"/>
    </row>
    <row r="25" spans="1:243" s="22" customFormat="1" ht="28.5">
      <c r="A25" s="59">
        <v>3.03</v>
      </c>
      <c r="B25" s="60" t="s">
        <v>101</v>
      </c>
      <c r="C25" s="39" t="s">
        <v>80</v>
      </c>
      <c r="D25" s="65"/>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7"/>
      <c r="IA25" s="22">
        <v>3.03</v>
      </c>
      <c r="IB25" s="22" t="s">
        <v>101</v>
      </c>
      <c r="IC25" s="22" t="s">
        <v>80</v>
      </c>
      <c r="IE25" s="23"/>
      <c r="IF25" s="23" t="s">
        <v>40</v>
      </c>
      <c r="IG25" s="23" t="s">
        <v>41</v>
      </c>
      <c r="IH25" s="23">
        <v>213</v>
      </c>
      <c r="II25" s="23" t="s">
        <v>36</v>
      </c>
    </row>
    <row r="26" spans="1:243" s="22" customFormat="1" ht="28.5">
      <c r="A26" s="59">
        <v>3.04</v>
      </c>
      <c r="B26" s="60" t="s">
        <v>102</v>
      </c>
      <c r="C26" s="39" t="s">
        <v>81</v>
      </c>
      <c r="D26" s="61">
        <v>97</v>
      </c>
      <c r="E26" s="62" t="s">
        <v>51</v>
      </c>
      <c r="F26" s="63">
        <v>16.65</v>
      </c>
      <c r="G26" s="40"/>
      <c r="H26" s="24"/>
      <c r="I26" s="47" t="s">
        <v>37</v>
      </c>
      <c r="J26" s="48">
        <f t="shared" si="0"/>
        <v>1</v>
      </c>
      <c r="K26" s="24" t="s">
        <v>38</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 t="shared" si="1"/>
        <v>1615</v>
      </c>
      <c r="BB26" s="54">
        <f t="shared" si="2"/>
        <v>1615</v>
      </c>
      <c r="BC26" s="50" t="str">
        <f t="shared" si="3"/>
        <v>INR  One Thousand Six Hundred &amp; Fifteen  Only</v>
      </c>
      <c r="IA26" s="22">
        <v>3.04</v>
      </c>
      <c r="IB26" s="22" t="s">
        <v>102</v>
      </c>
      <c r="IC26" s="22" t="s">
        <v>81</v>
      </c>
      <c r="ID26" s="22">
        <v>97</v>
      </c>
      <c r="IE26" s="23" t="s">
        <v>51</v>
      </c>
      <c r="IF26" s="23"/>
      <c r="IG26" s="23"/>
      <c r="IH26" s="23"/>
      <c r="II26" s="23"/>
    </row>
    <row r="27" spans="1:243" s="22" customFormat="1" ht="71.25">
      <c r="A27" s="59">
        <v>3.05</v>
      </c>
      <c r="B27" s="60" t="s">
        <v>93</v>
      </c>
      <c r="C27" s="39" t="s">
        <v>82</v>
      </c>
      <c r="D27" s="61">
        <v>97</v>
      </c>
      <c r="E27" s="62" t="s">
        <v>51</v>
      </c>
      <c r="F27" s="63">
        <v>14.33</v>
      </c>
      <c r="G27" s="40"/>
      <c r="H27" s="24"/>
      <c r="I27" s="47" t="s">
        <v>37</v>
      </c>
      <c r="J27" s="48">
        <f t="shared" si="0"/>
        <v>1</v>
      </c>
      <c r="K27" s="24" t="s">
        <v>38</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 t="shared" si="1"/>
        <v>1390</v>
      </c>
      <c r="BB27" s="54">
        <f t="shared" si="2"/>
        <v>1390</v>
      </c>
      <c r="BC27" s="50" t="str">
        <f t="shared" si="3"/>
        <v>INR  One Thousand Three Hundred &amp; Ninety  Only</v>
      </c>
      <c r="IA27" s="22">
        <v>3.05</v>
      </c>
      <c r="IB27" s="22" t="s">
        <v>93</v>
      </c>
      <c r="IC27" s="22" t="s">
        <v>82</v>
      </c>
      <c r="ID27" s="22">
        <v>97</v>
      </c>
      <c r="IE27" s="23" t="s">
        <v>51</v>
      </c>
      <c r="IF27" s="23"/>
      <c r="IG27" s="23"/>
      <c r="IH27" s="23"/>
      <c r="II27" s="23"/>
    </row>
    <row r="28" spans="1:243" s="22" customFormat="1" ht="80.25" customHeight="1">
      <c r="A28" s="59">
        <v>3.06</v>
      </c>
      <c r="B28" s="60" t="s">
        <v>103</v>
      </c>
      <c r="C28" s="39" t="s">
        <v>83</v>
      </c>
      <c r="D28" s="65"/>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7"/>
      <c r="IA28" s="22">
        <v>3.06</v>
      </c>
      <c r="IB28" s="22" t="s">
        <v>103</v>
      </c>
      <c r="IC28" s="22" t="s">
        <v>83</v>
      </c>
      <c r="IE28" s="23"/>
      <c r="IF28" s="23"/>
      <c r="IG28" s="23"/>
      <c r="IH28" s="23"/>
      <c r="II28" s="23"/>
    </row>
    <row r="29" spans="1:243" s="22" customFormat="1" ht="28.5">
      <c r="A29" s="59">
        <v>3.07</v>
      </c>
      <c r="B29" s="60" t="s">
        <v>104</v>
      </c>
      <c r="C29" s="39" t="s">
        <v>84</v>
      </c>
      <c r="D29" s="61">
        <v>211</v>
      </c>
      <c r="E29" s="62" t="s">
        <v>51</v>
      </c>
      <c r="F29" s="63">
        <v>49.8</v>
      </c>
      <c r="G29" s="40"/>
      <c r="H29" s="24"/>
      <c r="I29" s="47" t="s">
        <v>37</v>
      </c>
      <c r="J29" s="48">
        <f t="shared" si="0"/>
        <v>1</v>
      </c>
      <c r="K29" s="24" t="s">
        <v>38</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 t="shared" si="1"/>
        <v>10508</v>
      </c>
      <c r="BB29" s="54">
        <f t="shared" si="2"/>
        <v>10508</v>
      </c>
      <c r="BC29" s="50" t="str">
        <f t="shared" si="3"/>
        <v>INR  Ten Thousand Five Hundred &amp; Eight  Only</v>
      </c>
      <c r="IA29" s="22">
        <v>3.07</v>
      </c>
      <c r="IB29" s="22" t="s">
        <v>104</v>
      </c>
      <c r="IC29" s="22" t="s">
        <v>84</v>
      </c>
      <c r="ID29" s="22">
        <v>211</v>
      </c>
      <c r="IE29" s="23" t="s">
        <v>51</v>
      </c>
      <c r="IF29" s="23"/>
      <c r="IG29" s="23"/>
      <c r="IH29" s="23"/>
      <c r="II29" s="23"/>
    </row>
    <row r="30" spans="1:243" s="22" customFormat="1" ht="83.25" customHeight="1">
      <c r="A30" s="59">
        <v>3.08</v>
      </c>
      <c r="B30" s="60" t="s">
        <v>69</v>
      </c>
      <c r="C30" s="39" t="s">
        <v>60</v>
      </c>
      <c r="D30" s="61">
        <v>70</v>
      </c>
      <c r="E30" s="62" t="s">
        <v>51</v>
      </c>
      <c r="F30" s="63">
        <v>18.28</v>
      </c>
      <c r="G30" s="40"/>
      <c r="H30" s="24"/>
      <c r="I30" s="47" t="s">
        <v>37</v>
      </c>
      <c r="J30" s="48">
        <f t="shared" si="0"/>
        <v>1</v>
      </c>
      <c r="K30" s="24" t="s">
        <v>38</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3"/>
      <c r="BA30" s="42">
        <f t="shared" si="1"/>
        <v>1280</v>
      </c>
      <c r="BB30" s="54">
        <f t="shared" si="2"/>
        <v>1280</v>
      </c>
      <c r="BC30" s="50" t="str">
        <f t="shared" si="3"/>
        <v>INR  One Thousand Two Hundred &amp; Eighty  Only</v>
      </c>
      <c r="IA30" s="22">
        <v>3.08</v>
      </c>
      <c r="IB30" s="22" t="s">
        <v>69</v>
      </c>
      <c r="IC30" s="22" t="s">
        <v>60</v>
      </c>
      <c r="ID30" s="22">
        <v>70</v>
      </c>
      <c r="IE30" s="23" t="s">
        <v>51</v>
      </c>
      <c r="IF30" s="23"/>
      <c r="IG30" s="23"/>
      <c r="IH30" s="23"/>
      <c r="II30" s="23"/>
    </row>
    <row r="31" spans="1:243" s="22" customFormat="1" ht="54" customHeight="1">
      <c r="A31" s="59">
        <v>3.09</v>
      </c>
      <c r="B31" s="60" t="s">
        <v>68</v>
      </c>
      <c r="C31" s="39" t="s">
        <v>85</v>
      </c>
      <c r="D31" s="65"/>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7"/>
      <c r="IA31" s="22">
        <v>3.09</v>
      </c>
      <c r="IB31" s="22" t="s">
        <v>68</v>
      </c>
      <c r="IC31" s="22" t="s">
        <v>85</v>
      </c>
      <c r="IE31" s="23"/>
      <c r="IF31" s="23"/>
      <c r="IG31" s="23"/>
      <c r="IH31" s="23"/>
      <c r="II31" s="23"/>
    </row>
    <row r="32" spans="1:243" s="22" customFormat="1" ht="28.5">
      <c r="A32" s="59">
        <v>3.1</v>
      </c>
      <c r="B32" s="60" t="s">
        <v>70</v>
      </c>
      <c r="C32" s="39" t="s">
        <v>86</v>
      </c>
      <c r="D32" s="61">
        <v>92</v>
      </c>
      <c r="E32" s="62" t="s">
        <v>51</v>
      </c>
      <c r="F32" s="63">
        <v>75.88</v>
      </c>
      <c r="G32" s="40"/>
      <c r="H32" s="24"/>
      <c r="I32" s="47" t="s">
        <v>37</v>
      </c>
      <c r="J32" s="48">
        <f t="shared" si="0"/>
        <v>1</v>
      </c>
      <c r="K32" s="24" t="s">
        <v>38</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3"/>
      <c r="BA32" s="42">
        <f t="shared" si="1"/>
        <v>6981</v>
      </c>
      <c r="BB32" s="54">
        <f t="shared" si="2"/>
        <v>6981</v>
      </c>
      <c r="BC32" s="50" t="str">
        <f t="shared" si="3"/>
        <v>INR  Six Thousand Nine Hundred &amp; Eighty One  Only</v>
      </c>
      <c r="IA32" s="22">
        <v>3.1</v>
      </c>
      <c r="IB32" s="22" t="s">
        <v>70</v>
      </c>
      <c r="IC32" s="22" t="s">
        <v>86</v>
      </c>
      <c r="ID32" s="22">
        <v>92</v>
      </c>
      <c r="IE32" s="23" t="s">
        <v>51</v>
      </c>
      <c r="IF32" s="23"/>
      <c r="IG32" s="23"/>
      <c r="IH32" s="23"/>
      <c r="II32" s="23"/>
    </row>
    <row r="33" spans="1:243" s="22" customFormat="1" ht="24.75" customHeight="1">
      <c r="A33" s="59">
        <v>4</v>
      </c>
      <c r="B33" s="60" t="s">
        <v>71</v>
      </c>
      <c r="C33" s="39" t="s">
        <v>87</v>
      </c>
      <c r="D33" s="65"/>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7"/>
      <c r="IA33" s="22">
        <v>4</v>
      </c>
      <c r="IB33" s="22" t="s">
        <v>71</v>
      </c>
      <c r="IC33" s="22" t="s">
        <v>87</v>
      </c>
      <c r="IE33" s="23"/>
      <c r="IF33" s="23"/>
      <c r="IG33" s="23"/>
      <c r="IH33" s="23"/>
      <c r="II33" s="23"/>
    </row>
    <row r="34" spans="1:243" s="22" customFormat="1" ht="142.5">
      <c r="A34" s="59">
        <v>4.01</v>
      </c>
      <c r="B34" s="60" t="s">
        <v>72</v>
      </c>
      <c r="C34" s="39" t="s">
        <v>88</v>
      </c>
      <c r="D34" s="65"/>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7"/>
      <c r="IA34" s="22">
        <v>4.01</v>
      </c>
      <c r="IB34" s="22" t="s">
        <v>72</v>
      </c>
      <c r="IC34" s="22" t="s">
        <v>88</v>
      </c>
      <c r="IE34" s="23"/>
      <c r="IF34" s="23"/>
      <c r="IG34" s="23"/>
      <c r="IH34" s="23"/>
      <c r="II34" s="23"/>
    </row>
    <row r="35" spans="1:243" s="22" customFormat="1" ht="28.5">
      <c r="A35" s="59">
        <v>4.02</v>
      </c>
      <c r="B35" s="60" t="s">
        <v>73</v>
      </c>
      <c r="C35" s="39" t="s">
        <v>89</v>
      </c>
      <c r="D35" s="61">
        <v>8.56</v>
      </c>
      <c r="E35" s="62" t="s">
        <v>51</v>
      </c>
      <c r="F35" s="63">
        <v>419.11</v>
      </c>
      <c r="G35" s="40"/>
      <c r="H35" s="24"/>
      <c r="I35" s="47" t="s">
        <v>37</v>
      </c>
      <c r="J35" s="48">
        <f t="shared" si="0"/>
        <v>1</v>
      </c>
      <c r="K35" s="24" t="s">
        <v>38</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3"/>
      <c r="BA35" s="42">
        <f t="shared" si="1"/>
        <v>3588</v>
      </c>
      <c r="BB35" s="54">
        <f t="shared" si="2"/>
        <v>3588</v>
      </c>
      <c r="BC35" s="50" t="str">
        <f t="shared" si="3"/>
        <v>INR  Three Thousand Five Hundred &amp; Eighty Eight  Only</v>
      </c>
      <c r="IA35" s="22">
        <v>4.02</v>
      </c>
      <c r="IB35" s="22" t="s">
        <v>73</v>
      </c>
      <c r="IC35" s="22" t="s">
        <v>89</v>
      </c>
      <c r="ID35" s="22">
        <v>8.56</v>
      </c>
      <c r="IE35" s="23" t="s">
        <v>51</v>
      </c>
      <c r="IF35" s="23"/>
      <c r="IG35" s="23"/>
      <c r="IH35" s="23"/>
      <c r="II35" s="23"/>
    </row>
    <row r="36" spans="1:243" s="22" customFormat="1" ht="48" customHeight="1">
      <c r="A36" s="59">
        <v>4.03</v>
      </c>
      <c r="B36" s="60" t="s">
        <v>105</v>
      </c>
      <c r="C36" s="39" t="s">
        <v>90</v>
      </c>
      <c r="D36" s="61">
        <v>81</v>
      </c>
      <c r="E36" s="62" t="s">
        <v>51</v>
      </c>
      <c r="F36" s="63">
        <v>2.49</v>
      </c>
      <c r="G36" s="40"/>
      <c r="H36" s="24"/>
      <c r="I36" s="47" t="s">
        <v>37</v>
      </c>
      <c r="J36" s="48">
        <f t="shared" si="0"/>
        <v>1</v>
      </c>
      <c r="K36" s="24" t="s">
        <v>38</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3"/>
      <c r="BA36" s="42">
        <f t="shared" si="1"/>
        <v>202</v>
      </c>
      <c r="BB36" s="54">
        <f t="shared" si="2"/>
        <v>202</v>
      </c>
      <c r="BC36" s="50" t="str">
        <f t="shared" si="3"/>
        <v>INR  Two Hundred &amp; Two  Only</v>
      </c>
      <c r="IA36" s="22">
        <v>4.03</v>
      </c>
      <c r="IB36" s="22" t="s">
        <v>105</v>
      </c>
      <c r="IC36" s="22" t="s">
        <v>90</v>
      </c>
      <c r="ID36" s="22">
        <v>81</v>
      </c>
      <c r="IE36" s="23" t="s">
        <v>51</v>
      </c>
      <c r="IF36" s="23"/>
      <c r="IG36" s="23"/>
      <c r="IH36" s="23"/>
      <c r="II36" s="23"/>
    </row>
    <row r="37" spans="1:243" s="22" customFormat="1" ht="114">
      <c r="A37" s="59">
        <v>4.04</v>
      </c>
      <c r="B37" s="60" t="s">
        <v>106</v>
      </c>
      <c r="C37" s="39" t="s">
        <v>61</v>
      </c>
      <c r="D37" s="61">
        <v>9</v>
      </c>
      <c r="E37" s="62" t="s">
        <v>63</v>
      </c>
      <c r="F37" s="63">
        <v>285.79</v>
      </c>
      <c r="G37" s="40"/>
      <c r="H37" s="24"/>
      <c r="I37" s="47" t="s">
        <v>37</v>
      </c>
      <c r="J37" s="48">
        <f t="shared" si="0"/>
        <v>1</v>
      </c>
      <c r="K37" s="24" t="s">
        <v>38</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3"/>
      <c r="BA37" s="42">
        <f t="shared" si="1"/>
        <v>2572</v>
      </c>
      <c r="BB37" s="54">
        <f t="shared" si="2"/>
        <v>2572</v>
      </c>
      <c r="BC37" s="50" t="str">
        <f t="shared" si="3"/>
        <v>INR  Two Thousand Five Hundred &amp; Seventy Two  Only</v>
      </c>
      <c r="IA37" s="22">
        <v>4.04</v>
      </c>
      <c r="IB37" s="22" t="s">
        <v>106</v>
      </c>
      <c r="IC37" s="22" t="s">
        <v>61</v>
      </c>
      <c r="ID37" s="22">
        <v>9</v>
      </c>
      <c r="IE37" s="23" t="s">
        <v>63</v>
      </c>
      <c r="IF37" s="23"/>
      <c r="IG37" s="23"/>
      <c r="IH37" s="23"/>
      <c r="II37" s="23"/>
    </row>
    <row r="38" spans="1:55" ht="42.75">
      <c r="A38" s="25" t="s">
        <v>45</v>
      </c>
      <c r="B38" s="26"/>
      <c r="C38" s="27"/>
      <c r="D38" s="43"/>
      <c r="E38" s="43"/>
      <c r="F38" s="43"/>
      <c r="G38" s="43"/>
      <c r="H38" s="55"/>
      <c r="I38" s="55"/>
      <c r="J38" s="55"/>
      <c r="K38" s="55"/>
      <c r="L38" s="56"/>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57">
        <f>SUM(BA13:BA37)</f>
        <v>135746</v>
      </c>
      <c r="BB38" s="58">
        <f>SUM(BB13:BB37)</f>
        <v>135746</v>
      </c>
      <c r="BC38" s="50" t="str">
        <f>SpellNumber(L38,BB38)</f>
        <v>  One Lakh Thirty Five Thousand Seven Hundred &amp; Forty Six  Only</v>
      </c>
    </row>
    <row r="39" spans="1:55" ht="31.5" customHeight="1">
      <c r="A39" s="26" t="s">
        <v>46</v>
      </c>
      <c r="B39" s="28"/>
      <c r="C39" s="29"/>
      <c r="D39" s="30"/>
      <c r="E39" s="44" t="s">
        <v>53</v>
      </c>
      <c r="F39" s="45"/>
      <c r="G39" s="31"/>
      <c r="H39" s="32"/>
      <c r="I39" s="32"/>
      <c r="J39" s="32"/>
      <c r="K39" s="33"/>
      <c r="L39" s="34"/>
      <c r="M39" s="35"/>
      <c r="N39" s="36"/>
      <c r="O39" s="22"/>
      <c r="P39" s="22"/>
      <c r="Q39" s="22"/>
      <c r="R39" s="22"/>
      <c r="S39" s="22"/>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7">
        <f>IF(ISBLANK(F39),0,IF(E39="Excess (+)",ROUND(BA38+(BA38*F39),2),IF(E39="Less (-)",ROUND(BA38+(BA38*F39*(-1)),2),IF(E39="At Par",BA38,0))))</f>
        <v>0</v>
      </c>
      <c r="BB39" s="38">
        <f>ROUND(BA39,0)</f>
        <v>0</v>
      </c>
      <c r="BC39" s="21" t="str">
        <f>SpellNumber($E$2,BB39)</f>
        <v>INR Zero Only</v>
      </c>
    </row>
    <row r="40" spans="1:55" ht="18">
      <c r="A40" s="25" t="s">
        <v>47</v>
      </c>
      <c r="B40" s="25"/>
      <c r="C40" s="69" t="str">
        <f>SpellNumber($E$2,BB39)</f>
        <v>INR Zero Only</v>
      </c>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row>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6" ht="15"/>
    <row r="307" ht="15"/>
    <row r="308" ht="15"/>
    <row r="309" ht="15"/>
    <row r="310" ht="15"/>
    <row r="311"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sheetData>
  <sheetProtection password="9E83" sheet="1"/>
  <autoFilter ref="A11:BC40"/>
  <mergeCells count="21">
    <mergeCell ref="D22:BC22"/>
    <mergeCell ref="D13:BC13"/>
    <mergeCell ref="D25:BC25"/>
    <mergeCell ref="D28:BC28"/>
    <mergeCell ref="D31:BC31"/>
    <mergeCell ref="D33:BC33"/>
    <mergeCell ref="D34:BC34"/>
    <mergeCell ref="D16:BC16"/>
    <mergeCell ref="D17:BC17"/>
    <mergeCell ref="D18:BC18"/>
    <mergeCell ref="D20:BC20"/>
    <mergeCell ref="D14:BC14"/>
    <mergeCell ref="D23:BC23"/>
    <mergeCell ref="A9:BC9"/>
    <mergeCell ref="C40:BC40"/>
    <mergeCell ref="A1:L1"/>
    <mergeCell ref="A4:BC4"/>
    <mergeCell ref="A5:BC5"/>
    <mergeCell ref="A6:BC6"/>
    <mergeCell ref="A7:BC7"/>
    <mergeCell ref="B8:BC8"/>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9">
      <formula1>IF(E39="Select",-1,IF(E39="At Par",0,0))</formula1>
      <formula2>IF(E39="Select",-1,IF(E39="At Par",0,0.99))</formula2>
    </dataValidation>
    <dataValidation type="list" allowBlank="1" showErrorMessage="1" sqref="E3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9">
      <formula1>0</formula1>
      <formula2>99.9</formula2>
    </dataValidation>
    <dataValidation type="list" allowBlank="1" showErrorMessage="1" sqref="D13:D14 K15 D16:D18 K19 D20 K21 D22:D23 K24 D25 K26:K27 D28 K29:K30 D31 K32 D33:D34 K35:K37">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9:H19 G21:H21 G24:H24 G26:H27 G29:H30 G32:H32 G35:H37">
      <formula1>0</formula1>
      <formula2>999999999999999</formula2>
    </dataValidation>
    <dataValidation allowBlank="1" showInputMessage="1" showErrorMessage="1" promptTitle="Addition / Deduction" prompt="Please Choose the correct One" sqref="J15 J19 J21 J24 J26:J27 J29:J30 J32 J35:J37">
      <formula1>0</formula1>
      <formula2>0</formula2>
    </dataValidation>
    <dataValidation type="list" showErrorMessage="1" sqref="I15 I19 I21 I24 I26:I27 I29:I30 I32 I35:I3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9:O19 N21:O21 N24:O24 N26:O27 N29:O30 N32:O32 N35:O3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9 R21 R24 R26:R27 R29:R30 R32 R35:R3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9 Q21 Q24 Q26:Q27 Q29:Q30 Q32 Q35:Q3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9 M21 M24 M26:M27 M29:M30 M32 M35:M37">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9 D21 D24 D26:D27 D29:D30 D32 D35:D37">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9 F21 F24 F26:F27 F29:F30 F32 F35:F37">
      <formula1>0</formula1>
      <formula2>999999999999999</formula2>
    </dataValidation>
    <dataValidation type="list" allowBlank="1" showInputMessage="1" showErrorMessage="1" sqref="L13 L14 L15 L16 L17 L18 L19 L20 L21 L22 L23 L24 L25 L26 L27 L28 L29 L30 L31 L32 L33 L34 L35 L37 L36">
      <formula1>"INR"</formula1>
    </dataValidation>
    <dataValidation allowBlank="1" showInputMessage="1" showErrorMessage="1" promptTitle="Itemcode/Make" prompt="Please enter text" sqref="C13:C37">
      <formula1>0</formula1>
      <formula2>0</formula2>
    </dataValidation>
    <dataValidation type="decimal" allowBlank="1" showInputMessage="1" showErrorMessage="1" errorTitle="Invalid Entry" error="Only Numeric Values are allowed. " sqref="A13:A37">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R24" sqref="R24"/>
    </sheetView>
  </sheetViews>
  <sheetFormatPr defaultColWidth="9.140625" defaultRowHeight="15"/>
  <sheetData>
    <row r="6" spans="5:11" ht="15">
      <c r="E6" s="74" t="s">
        <v>48</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2022-07-25T06:32:24Z</cp:lastPrinted>
  <dcterms:created xsi:type="dcterms:W3CDTF">2009-01-30T06:42:42Z</dcterms:created>
  <dcterms:modified xsi:type="dcterms:W3CDTF">2022-07-25T06:45:53Z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