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<sst xmlns="http://schemas.openxmlformats.org/spreadsheetml/2006/main" count="164" uniqueCount="64">
  <si>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</si>
  <si>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</si>
  <si>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</si>
  <si>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</si>
  <si>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</si>
  <si>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</si>
  <si>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</si>
  <si>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</si>
  <si>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</si>
  <si>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</si>
  <si>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</si>
  <si>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</si>
  <si>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</si>
  <si>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</si>
  <si>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</si>
  <si>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</si>
  <si>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</si>
  <si>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</si>
  <si>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</si>
  <si>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</si>
  <si>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</si>
  <si>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</si>
  <si>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</si>
  <si>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</si>
  <si>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</si>
  <si>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</si>
  <si>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</si>
  <si>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</si>
  <si>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</si>
  <si>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</si>
  <si>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</si>
  <si>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</si>
  <si>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</si>
  <si>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</si>
  <si>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</si>
  <si>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</si>
  <si>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</si>
  <si>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</si>
  <si>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</si>
  <si>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</si>
  <si>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</si>
  <si>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</si>
  <si>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</si>
  <si>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</si>
  <si>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</si>
  <si>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</si>
  <si>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</si>
  <si>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</si>
  <si>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FINISHING</t>
  </si>
  <si>
    <t>EARTH WORK</t>
  </si>
  <si>
    <t>All kinds of soil</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</si>
  <si>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</si>
  <si>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</si>
  <si>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</si>
  <si>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</si>
  <si>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</si>
  <si>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</si>
  <si>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Finishing walls with Premium Acrylic Smooth exterior paint with Silicone additives of required shade</t>
  </si>
  <si>
    <t>Old work (Two or more coats applied @ 1.43 ltr/ 10 sqm) over existing cement paint surface</t>
  </si>
  <si>
    <t>Contract No:  34/C/D3/2021-22/01</t>
  </si>
  <si>
    <t>Name of Work: External painting of boundary wall &amp; security hut and surface dressing of earth near gate no-2 at IIT Kanpur</t>
  </si>
  <si>
    <t>Surface dressing of the ground including removing vegetation and in-equalities not exceeding 15 cm deep and disposal of rubbish, lead up to 50 m and lift up to 1.5 m.</t>
  </si>
  <si>
    <t>One or more coats on old work</t>
  </si>
  <si>
    <t>Old work (one or more coats applied @ 0.83 ltr/10 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</si>
</sst>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4" fillId="0" borderId="12" xfId="56" applyNumberFormat="1" applyFont="1" applyFill="1" applyBorder="1" applyAlignment="1" applyProtection="1">
      <alignmen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4" fillId="0" borderId="0" xfId="56" applyNumberFormat="1" applyFont="1" applyFill="1" applyAlignment="1" applyProtection="1">
      <alignment vertical="top"/>
      <protection/>
    </xf>
    <xf numFmtId="0" fontId="55"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justify" vertical="top" wrapText="1"/>
      <protection/>
    </xf>
    <xf numFmtId="0" fontId="55" fillId="0" borderId="15" xfId="0" applyFont="1" applyFill="1" applyBorder="1" applyAlignment="1">
      <alignment horizontal="left" vertical="top"/>
    </xf>
    <xf numFmtId="0" fontId="55" fillId="0" borderId="15" xfId="0" applyFont="1" applyFill="1" applyBorder="1" applyAlignment="1">
      <alignment horizontal="justify" vertical="top" wrapText="1"/>
    </xf>
    <xf numFmtId="10" fontId="15"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38" fillId="0" borderId="15" xfId="0" applyFont="1" applyFill="1" applyBorder="1" applyAlignment="1">
      <alignment horizontal="left" vertical="top"/>
    </xf>
    <xf numFmtId="0" fontId="38" fillId="0" borderId="15" xfId="0" applyFont="1" applyFill="1" applyBorder="1" applyAlignment="1">
      <alignment horizontal="right" vertical="top"/>
    </xf>
    <xf numFmtId="2" fontId="38" fillId="0" borderId="15" xfId="0" applyNumberFormat="1" applyFont="1" applyFill="1" applyBorder="1" applyAlignment="1">
      <alignment horizontal="left" vertical="top"/>
    </xf>
    <xf numFmtId="0" fontId="12" fillId="0" borderId="22" xfId="59" applyNumberFormat="1" applyFont="1" applyFill="1" applyBorder="1" applyAlignment="1">
      <alignment vertical="top"/>
      <protection/>
    </xf>
    <xf numFmtId="2" fontId="12" fillId="0" borderId="15" xfId="59" applyNumberFormat="1" applyFont="1" applyFill="1" applyBorder="1" applyAlignment="1">
      <alignment vertical="top"/>
      <protection/>
    </xf>
    <xf numFmtId="0" fontId="12" fillId="0" borderId="24" xfId="59" applyNumberFormat="1" applyFont="1" applyFill="1" applyBorder="1" applyAlignment="1" applyProtection="1">
      <alignment vertical="center" wrapText="1"/>
      <protection locked="0"/>
    </xf>
    <xf numFmtId="0" fontId="15" fillId="33" borderId="24" xfId="59" applyNumberFormat="1" applyFont="1" applyFill="1" applyBorder="1" applyAlignment="1" applyProtection="1">
      <alignment vertical="center" wrapText="1"/>
      <protection locked="0"/>
    </xf>
    <xf numFmtId="0" fontId="12" fillId="0" borderId="11" xfId="59" applyNumberFormat="1" applyFont="1" applyFill="1" applyBorder="1" applyAlignment="1" applyProtection="1">
      <alignment vertical="center" wrapText="1"/>
      <protection/>
    </xf>
    <xf numFmtId="2" fontId="19" fillId="0" borderId="19" xfId="59" applyNumberFormat="1" applyFont="1" applyFill="1" applyBorder="1" applyAlignment="1">
      <alignment vertical="top"/>
      <protection/>
    </xf>
    <xf numFmtId="2" fontId="12" fillId="0" borderId="0" xfId="59" applyNumberFormat="1" applyFont="1" applyFill="1" applyBorder="1" applyAlignment="1">
      <alignment horizontal="right" vertical="top"/>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2" fillId="0" borderId="13" xfId="59" applyNumberFormat="1" applyFont="1" applyFill="1" applyBorder="1" applyAlignment="1">
      <alignment horizontal="center" vertical="top" wrapText="1"/>
      <protection/>
    </xf>
    <xf numFmtId="0" fontId="12"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18" fillId="0" borderId="0" xfId="0" applyFont="1" applyBorder="1" applyAlignment="1">
      <alignment horizontal="center" vertical="center"/>
    </xf>
    <xf numFmtId="0" fontId="0" fillId="0" borderId="0" xfId="0" applyAlignment="1">
      <alignment/>
    </xf>
    <xf numFmtId="0" fontId="55" fillId="0" borderId="15" xfId="0" applyFont="1" applyFill="1" applyBorder="1" applyAlignment="1">
      <alignment horizontal="center" vertical="top" wrapText="1"/>
    </xf>
    <xf numFmtId="2" fontId="55" fillId="0" borderId="15" xfId="0" applyNumberFormat="1" applyFont="1" applyFill="1" applyBorder="1" applyAlignment="1">
      <alignmen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0"/>
  <sheetViews>
    <sheetView showGridLines="0" view="pageBreakPreview" zoomScaleNormal="85" zoomScaleSheetLayoutView="100" zoomScalePageLayoutView="0" workbookViewId="0" topLeftCell="A23">
      <selection activeCell="B25" sqref="B2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60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59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45</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3.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21" customFormat="1" ht="18" customHeight="1">
      <c r="A13" s="51">
        <v>1</v>
      </c>
      <c r="B13" s="52" t="s">
        <v>49</v>
      </c>
      <c r="C13" s="32"/>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49</v>
      </c>
      <c r="IE13" s="22"/>
      <c r="IF13" s="22"/>
      <c r="IG13" s="22"/>
      <c r="IH13" s="22"/>
      <c r="II13" s="22"/>
    </row>
    <row r="14" spans="1:243" s="21" customFormat="1" ht="63" customHeight="1">
      <c r="A14" s="56">
        <v>1.01</v>
      </c>
      <c r="B14" s="52" t="s">
        <v>61</v>
      </c>
      <c r="C14" s="57"/>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61</v>
      </c>
      <c r="IE14" s="22"/>
      <c r="IF14" s="22"/>
      <c r="IG14" s="22"/>
      <c r="IH14" s="22"/>
      <c r="II14" s="22"/>
    </row>
    <row r="15" spans="1:243" s="21" customFormat="1" ht="32.25" customHeight="1">
      <c r="A15" s="56">
        <v>1.02</v>
      </c>
      <c r="B15" s="52" t="s">
        <v>50</v>
      </c>
      <c r="C15" s="57"/>
      <c r="D15" s="32">
        <v>500</v>
      </c>
      <c r="E15" s="77" t="s">
        <v>43</v>
      </c>
      <c r="F15" s="78">
        <v>21.35</v>
      </c>
      <c r="G15" s="41"/>
      <c r="H15" s="35"/>
      <c r="I15" s="36" t="s">
        <v>33</v>
      </c>
      <c r="J15" s="37">
        <f>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10675</v>
      </c>
      <c r="BB15" s="48">
        <f>BA15+SUM(N15:AZ15)</f>
        <v>10675</v>
      </c>
      <c r="BC15" s="50" t="str">
        <f>SpellNumber(L15,BB15)</f>
        <v>INR  Ten Thousand Six Hundred &amp; Seventy Five  Only</v>
      </c>
      <c r="IA15" s="21">
        <v>1.02</v>
      </c>
      <c r="IB15" s="21" t="s">
        <v>50</v>
      </c>
      <c r="ID15" s="21">
        <v>500</v>
      </c>
      <c r="IE15" s="22" t="s">
        <v>43</v>
      </c>
      <c r="IF15" s="22"/>
      <c r="IG15" s="22"/>
      <c r="IH15" s="22"/>
      <c r="II15" s="22"/>
    </row>
    <row r="16" spans="1:243" s="21" customFormat="1" ht="16.5" customHeight="1">
      <c r="A16" s="56">
        <v>2</v>
      </c>
      <c r="B16" s="52" t="s">
        <v>48</v>
      </c>
      <c r="C16" s="57"/>
      <c r="D16" s="66"/>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21">
        <v>2</v>
      </c>
      <c r="IB16" s="21" t="s">
        <v>48</v>
      </c>
      <c r="IE16" s="22"/>
      <c r="IF16" s="22"/>
      <c r="IG16" s="22"/>
      <c r="IH16" s="22"/>
      <c r="II16" s="22"/>
    </row>
    <row r="17" spans="1:243" s="21" customFormat="1" ht="78.75" customHeight="1">
      <c r="A17" s="56">
        <v>2.01</v>
      </c>
      <c r="B17" s="52" t="s">
        <v>51</v>
      </c>
      <c r="C17" s="57"/>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2.01</v>
      </c>
      <c r="IB17" s="21" t="s">
        <v>51</v>
      </c>
      <c r="IE17" s="22"/>
      <c r="IF17" s="22"/>
      <c r="IG17" s="22"/>
      <c r="IH17" s="22"/>
      <c r="II17" s="22"/>
    </row>
    <row r="18" spans="1:243" s="21" customFormat="1" ht="30" customHeight="1">
      <c r="A18" s="56">
        <v>2.02</v>
      </c>
      <c r="B18" s="52" t="s">
        <v>47</v>
      </c>
      <c r="C18" s="57"/>
      <c r="D18" s="32">
        <v>10</v>
      </c>
      <c r="E18" s="77" t="s">
        <v>43</v>
      </c>
      <c r="F18" s="78">
        <v>76.41</v>
      </c>
      <c r="G18" s="41"/>
      <c r="H18" s="35"/>
      <c r="I18" s="36" t="s">
        <v>33</v>
      </c>
      <c r="J18" s="37">
        <f>IF(I18="Less(-)",-1,1)</f>
        <v>1</v>
      </c>
      <c r="K18" s="35" t="s">
        <v>34</v>
      </c>
      <c r="L18" s="35" t="s">
        <v>4</v>
      </c>
      <c r="M18" s="38"/>
      <c r="N18" s="46"/>
      <c r="O18" s="46"/>
      <c r="P18" s="47"/>
      <c r="Q18" s="46"/>
      <c r="R18" s="46"/>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9">
        <f>total_amount_ba($B$2,$D$2,D18,F18,J18,K18,M18)</f>
        <v>764.1</v>
      </c>
      <c r="BB18" s="48">
        <f>BA18+SUM(N18:AZ18)</f>
        <v>764.1</v>
      </c>
      <c r="BC18" s="50" t="str">
        <f>SpellNumber(L18,BB18)</f>
        <v>INR  Seven Hundred &amp; Sixty Four  and Paise Ten Only</v>
      </c>
      <c r="IA18" s="21">
        <v>2.02</v>
      </c>
      <c r="IB18" s="21" t="s">
        <v>47</v>
      </c>
      <c r="ID18" s="21">
        <v>10</v>
      </c>
      <c r="IE18" s="22" t="s">
        <v>43</v>
      </c>
      <c r="IF18" s="22"/>
      <c r="IG18" s="22"/>
      <c r="IH18" s="22"/>
      <c r="II18" s="22"/>
    </row>
    <row r="19" spans="1:243" s="21" customFormat="1" ht="81" customHeight="1">
      <c r="A19" s="56">
        <v>2.03</v>
      </c>
      <c r="B19" s="52" t="s">
        <v>53</v>
      </c>
      <c r="C19" s="57"/>
      <c r="D19" s="32">
        <v>55</v>
      </c>
      <c r="E19" s="77" t="s">
        <v>43</v>
      </c>
      <c r="F19" s="78">
        <v>100.96</v>
      </c>
      <c r="G19" s="41"/>
      <c r="H19" s="35"/>
      <c r="I19" s="36" t="s">
        <v>33</v>
      </c>
      <c r="J19" s="37">
        <f>IF(I19="Less(-)",-1,1)</f>
        <v>1</v>
      </c>
      <c r="K19" s="35" t="s">
        <v>34</v>
      </c>
      <c r="L19" s="35" t="s">
        <v>4</v>
      </c>
      <c r="M19" s="38"/>
      <c r="N19" s="46"/>
      <c r="O19" s="46"/>
      <c r="P19" s="47"/>
      <c r="Q19" s="46"/>
      <c r="R19" s="46"/>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9">
        <f>total_amount_ba($B$2,$D$2,D19,F19,J19,K19,M19)</f>
        <v>5552.8</v>
      </c>
      <c r="BB19" s="48">
        <f>BA19+SUM(N19:AZ19)</f>
        <v>5552.8</v>
      </c>
      <c r="BC19" s="50" t="str">
        <f>SpellNumber(L19,BB19)</f>
        <v>INR  Five Thousand Five Hundred &amp; Fifty Two  and Paise Eighty Only</v>
      </c>
      <c r="IA19" s="21">
        <v>2.03</v>
      </c>
      <c r="IB19" s="21" t="s">
        <v>53</v>
      </c>
      <c r="ID19" s="21">
        <v>55</v>
      </c>
      <c r="IE19" s="22" t="s">
        <v>43</v>
      </c>
      <c r="IF19" s="22"/>
      <c r="IG19" s="22"/>
      <c r="IH19" s="22"/>
      <c r="II19" s="22"/>
    </row>
    <row r="20" spans="1:243" s="21" customFormat="1" ht="65.25" customHeight="1">
      <c r="A20" s="56">
        <v>2.04</v>
      </c>
      <c r="B20" s="52" t="s">
        <v>54</v>
      </c>
      <c r="C20" s="57"/>
      <c r="D20" s="66"/>
      <c r="E20" s="66"/>
      <c r="F20" s="66"/>
      <c r="G20" s="66"/>
      <c r="H20" s="66"/>
      <c r="I20" s="66"/>
      <c r="J20" s="66"/>
      <c r="K20" s="66"/>
      <c r="L20" s="66"/>
      <c r="M20" s="66"/>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IA20" s="21">
        <v>2.04</v>
      </c>
      <c r="IB20" s="21" t="s">
        <v>54</v>
      </c>
      <c r="IE20" s="22"/>
      <c r="IF20" s="22"/>
      <c r="IG20" s="22"/>
      <c r="IH20" s="22"/>
      <c r="II20" s="22"/>
    </row>
    <row r="21" spans="1:243" s="21" customFormat="1" ht="30" customHeight="1">
      <c r="A21" s="56">
        <v>2.05</v>
      </c>
      <c r="B21" s="52" t="s">
        <v>55</v>
      </c>
      <c r="C21" s="57"/>
      <c r="D21" s="32">
        <v>45</v>
      </c>
      <c r="E21" s="77" t="s">
        <v>43</v>
      </c>
      <c r="F21" s="78">
        <v>47.61</v>
      </c>
      <c r="G21" s="41"/>
      <c r="H21" s="35"/>
      <c r="I21" s="36" t="s">
        <v>33</v>
      </c>
      <c r="J21" s="37">
        <f>IF(I21="Less(-)",-1,1)</f>
        <v>1</v>
      </c>
      <c r="K21" s="35" t="s">
        <v>34</v>
      </c>
      <c r="L21" s="35" t="s">
        <v>4</v>
      </c>
      <c r="M21" s="38"/>
      <c r="N21" s="46"/>
      <c r="O21" s="46"/>
      <c r="P21" s="47"/>
      <c r="Q21" s="46"/>
      <c r="R21" s="46"/>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9">
        <f>total_amount_ba($B$2,$D$2,D21,F21,J21,K21,M21)</f>
        <v>2142.45</v>
      </c>
      <c r="BB21" s="48">
        <f>BA21+SUM(N21:AZ21)</f>
        <v>2142.45</v>
      </c>
      <c r="BC21" s="50" t="str">
        <f>SpellNumber(L21,BB21)</f>
        <v>INR  Two Thousand One Hundred &amp; Forty Two  and Paise Forty Five Only</v>
      </c>
      <c r="IA21" s="21">
        <v>2.05</v>
      </c>
      <c r="IB21" s="21" t="s">
        <v>55</v>
      </c>
      <c r="ID21" s="21">
        <v>45</v>
      </c>
      <c r="IE21" s="22" t="s">
        <v>43</v>
      </c>
      <c r="IF21" s="22"/>
      <c r="IG21" s="22"/>
      <c r="IH21" s="22"/>
      <c r="II21" s="22"/>
    </row>
    <row r="22" spans="1:243" s="21" customFormat="1" ht="76.5" customHeight="1">
      <c r="A22" s="56">
        <v>2.06</v>
      </c>
      <c r="B22" s="52" t="s">
        <v>56</v>
      </c>
      <c r="C22" s="57"/>
      <c r="D22" s="32">
        <v>10</v>
      </c>
      <c r="E22" s="77" t="s">
        <v>43</v>
      </c>
      <c r="F22" s="78">
        <v>16</v>
      </c>
      <c r="G22" s="41"/>
      <c r="H22" s="35"/>
      <c r="I22" s="36" t="s">
        <v>33</v>
      </c>
      <c r="J22" s="37">
        <f>IF(I22="Less(-)",-1,1)</f>
        <v>1</v>
      </c>
      <c r="K22" s="35" t="s">
        <v>34</v>
      </c>
      <c r="L22" s="35" t="s">
        <v>4</v>
      </c>
      <c r="M22" s="38"/>
      <c r="N22" s="46"/>
      <c r="O22" s="46"/>
      <c r="P22" s="47"/>
      <c r="Q22" s="46"/>
      <c r="R22" s="46"/>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9">
        <f aca="true" t="shared" si="0" ref="BA22:BA27">total_amount_ba($B$2,$D$2,D22,F22,J22,K22,M22)</f>
        <v>160</v>
      </c>
      <c r="BB22" s="48">
        <f aca="true" t="shared" si="1" ref="BB22:BB27">BA22+SUM(N22:AZ22)</f>
        <v>160</v>
      </c>
      <c r="BC22" s="50" t="str">
        <f aca="true" t="shared" si="2" ref="BC22:BC27">SpellNumber(L22,BB22)</f>
        <v>INR  One Hundred &amp; Sixty  Only</v>
      </c>
      <c r="IA22" s="21">
        <v>2.06</v>
      </c>
      <c r="IB22" s="21" t="s">
        <v>56</v>
      </c>
      <c r="ID22" s="21">
        <v>10</v>
      </c>
      <c r="IE22" s="22" t="s">
        <v>43</v>
      </c>
      <c r="IF22" s="22"/>
      <c r="IG22" s="22"/>
      <c r="IH22" s="22"/>
      <c r="II22" s="22"/>
    </row>
    <row r="23" spans="1:243" s="21" customFormat="1" ht="48" customHeight="1">
      <c r="A23" s="56">
        <v>2.07</v>
      </c>
      <c r="B23" s="52" t="s">
        <v>52</v>
      </c>
      <c r="C23" s="57"/>
      <c r="D23" s="66"/>
      <c r="E23" s="66"/>
      <c r="F23" s="66"/>
      <c r="G23" s="66"/>
      <c r="H23" s="66"/>
      <c r="I23" s="66"/>
      <c r="J23" s="66"/>
      <c r="K23" s="66"/>
      <c r="L23" s="66"/>
      <c r="M23" s="66"/>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IA23" s="21">
        <v>2.07</v>
      </c>
      <c r="IB23" s="21" t="s">
        <v>52</v>
      </c>
      <c r="IE23" s="22"/>
      <c r="IF23" s="22"/>
      <c r="IG23" s="22"/>
      <c r="IH23" s="22"/>
      <c r="II23" s="22"/>
    </row>
    <row r="24" spans="1:243" s="21" customFormat="1" ht="32.25" customHeight="1">
      <c r="A24" s="56">
        <v>2.08</v>
      </c>
      <c r="B24" s="52" t="s">
        <v>62</v>
      </c>
      <c r="C24" s="57"/>
      <c r="D24" s="32">
        <v>55</v>
      </c>
      <c r="E24" s="77" t="s">
        <v>43</v>
      </c>
      <c r="F24" s="78">
        <v>70.1</v>
      </c>
      <c r="G24" s="41"/>
      <c r="H24" s="35"/>
      <c r="I24" s="36" t="s">
        <v>33</v>
      </c>
      <c r="J24" s="37">
        <f>IF(I24="Less(-)",-1,1)</f>
        <v>1</v>
      </c>
      <c r="K24" s="35" t="s">
        <v>34</v>
      </c>
      <c r="L24" s="35" t="s">
        <v>4</v>
      </c>
      <c r="M24" s="38"/>
      <c r="N24" s="46"/>
      <c r="O24" s="46"/>
      <c r="P24" s="47"/>
      <c r="Q24" s="46"/>
      <c r="R24" s="46"/>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9">
        <f t="shared" si="0"/>
        <v>3855.5</v>
      </c>
      <c r="BB24" s="48">
        <f t="shared" si="1"/>
        <v>3855.5</v>
      </c>
      <c r="BC24" s="50" t="str">
        <f t="shared" si="2"/>
        <v>INR  Three Thousand Eight Hundred &amp; Fifty Five  and Paise Fifty Only</v>
      </c>
      <c r="IA24" s="21">
        <v>2.08</v>
      </c>
      <c r="IB24" s="21" t="s">
        <v>62</v>
      </c>
      <c r="ID24" s="21">
        <v>55</v>
      </c>
      <c r="IE24" s="22" t="s">
        <v>43</v>
      </c>
      <c r="IF24" s="22"/>
      <c r="IG24" s="22"/>
      <c r="IH24" s="22"/>
      <c r="II24" s="22"/>
    </row>
    <row r="25" spans="1:243" s="21" customFormat="1" ht="49.5" customHeight="1">
      <c r="A25" s="56">
        <v>2.09</v>
      </c>
      <c r="B25" s="52" t="s">
        <v>57</v>
      </c>
      <c r="C25" s="57"/>
      <c r="D25" s="66"/>
      <c r="E25" s="66"/>
      <c r="F25" s="66"/>
      <c r="G25" s="66"/>
      <c r="H25" s="66"/>
      <c r="I25" s="66"/>
      <c r="J25" s="66"/>
      <c r="K25" s="66"/>
      <c r="L25" s="66"/>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IA25" s="21">
        <v>2.09</v>
      </c>
      <c r="IB25" s="21" t="s">
        <v>57</v>
      </c>
      <c r="IE25" s="22"/>
      <c r="IF25" s="22"/>
      <c r="IG25" s="22"/>
      <c r="IH25" s="22"/>
      <c r="II25" s="22"/>
    </row>
    <row r="26" spans="1:243" s="21" customFormat="1" ht="31.5" customHeight="1">
      <c r="A26" s="58">
        <v>2.1</v>
      </c>
      <c r="B26" s="52" t="s">
        <v>58</v>
      </c>
      <c r="C26" s="57"/>
      <c r="D26" s="32">
        <v>190</v>
      </c>
      <c r="E26" s="77" t="s">
        <v>43</v>
      </c>
      <c r="F26" s="78">
        <v>85.71</v>
      </c>
      <c r="G26" s="41"/>
      <c r="H26" s="35"/>
      <c r="I26" s="36" t="s">
        <v>33</v>
      </c>
      <c r="J26" s="37">
        <f>IF(I26="Less(-)",-1,1)</f>
        <v>1</v>
      </c>
      <c r="K26" s="35" t="s">
        <v>34</v>
      </c>
      <c r="L26" s="35" t="s">
        <v>4</v>
      </c>
      <c r="M26" s="38"/>
      <c r="N26" s="46"/>
      <c r="O26" s="46"/>
      <c r="P26" s="47"/>
      <c r="Q26" s="46"/>
      <c r="R26" s="46"/>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9">
        <f t="shared" si="0"/>
        <v>16284.9</v>
      </c>
      <c r="BB26" s="48">
        <f t="shared" si="1"/>
        <v>16284.9</v>
      </c>
      <c r="BC26" s="50" t="str">
        <f t="shared" si="2"/>
        <v>INR  Sixteen Thousand Two Hundred &amp; Eighty Four  and Paise Ninety Only</v>
      </c>
      <c r="IA26" s="21">
        <v>2.1</v>
      </c>
      <c r="IB26" s="21" t="s">
        <v>58</v>
      </c>
      <c r="ID26" s="21">
        <v>190</v>
      </c>
      <c r="IE26" s="22" t="s">
        <v>43</v>
      </c>
      <c r="IF26" s="22"/>
      <c r="IG26" s="22"/>
      <c r="IH26" s="22"/>
      <c r="II26" s="22"/>
    </row>
    <row r="27" spans="1:243" s="21" customFormat="1" ht="32.25" customHeight="1">
      <c r="A27" s="56">
        <v>2.11</v>
      </c>
      <c r="B27" s="52" t="s">
        <v>63</v>
      </c>
      <c r="C27" s="57"/>
      <c r="D27" s="32">
        <v>295</v>
      </c>
      <c r="E27" s="77" t="s">
        <v>43</v>
      </c>
      <c r="F27" s="78">
        <v>58.7</v>
      </c>
      <c r="G27" s="41"/>
      <c r="H27" s="35"/>
      <c r="I27" s="36" t="s">
        <v>33</v>
      </c>
      <c r="J27" s="37">
        <f>IF(I27="Less(-)",-1,1)</f>
        <v>1</v>
      </c>
      <c r="K27" s="35" t="s">
        <v>34</v>
      </c>
      <c r="L27" s="35" t="s">
        <v>4</v>
      </c>
      <c r="M27" s="38"/>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 t="shared" si="0"/>
        <v>17316.5</v>
      </c>
      <c r="BB27" s="48">
        <f t="shared" si="1"/>
        <v>17316.5</v>
      </c>
      <c r="BC27" s="50" t="str">
        <f t="shared" si="2"/>
        <v>INR  Seventeen Thousand Three Hundred &amp; Sixteen  and Paise Fifty Only</v>
      </c>
      <c r="IA27" s="21">
        <v>2.11</v>
      </c>
      <c r="IB27" s="21" t="s">
        <v>63</v>
      </c>
      <c r="ID27" s="21">
        <v>295</v>
      </c>
      <c r="IE27" s="22" t="s">
        <v>43</v>
      </c>
      <c r="IF27" s="22"/>
      <c r="IG27" s="22"/>
      <c r="IH27" s="22"/>
      <c r="II27" s="22"/>
    </row>
    <row r="28" spans="1:55" ht="42.75">
      <c r="A28" s="42" t="s">
        <v>35</v>
      </c>
      <c r="B28" s="43"/>
      <c r="C28" s="44"/>
      <c r="D28" s="54"/>
      <c r="E28" s="54"/>
      <c r="F28" s="54"/>
      <c r="G28" s="33"/>
      <c r="H28" s="59"/>
      <c r="I28" s="59"/>
      <c r="J28" s="59"/>
      <c r="K28" s="59"/>
      <c r="L28" s="45"/>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60">
        <f>SUM(BA13:BA27)</f>
        <v>56751.25</v>
      </c>
      <c r="BB28" s="60">
        <f>SUM(BB13:BB27)</f>
        <v>56751.25</v>
      </c>
      <c r="BC28" s="50" t="str">
        <f>SpellNumber($E$2,BB28)</f>
        <v>INR  Fifty Six Thousand Seven Hundred &amp; Fifty One  and Paise Twenty Five Only</v>
      </c>
    </row>
    <row r="29" spans="1:55" ht="46.5" customHeight="1">
      <c r="A29" s="24" t="s">
        <v>36</v>
      </c>
      <c r="B29" s="25"/>
      <c r="C29" s="26"/>
      <c r="D29" s="61"/>
      <c r="E29" s="62" t="s">
        <v>44</v>
      </c>
      <c r="F29" s="53"/>
      <c r="G29" s="27"/>
      <c r="H29" s="28"/>
      <c r="I29" s="28"/>
      <c r="J29" s="28"/>
      <c r="K29" s="29"/>
      <c r="L29" s="30"/>
      <c r="M29" s="63"/>
      <c r="N29" s="31"/>
      <c r="O29" s="21"/>
      <c r="P29" s="21"/>
      <c r="Q29" s="21"/>
      <c r="R29" s="21"/>
      <c r="S29" s="2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64">
        <f>IF(ISBLANK(F29),0,IF(E29="Excess (+)",ROUND(BA28+(BA28*F29),2),IF(E29="Less (-)",ROUND(BA28+(BA28*F29*(-1)),2),IF(E29="At Par",BA28,0))))</f>
        <v>0</v>
      </c>
      <c r="BB29" s="65">
        <f>ROUND(BA29,0)</f>
        <v>0</v>
      </c>
      <c r="BC29" s="55" t="str">
        <f>SpellNumber($E$2,BB29)</f>
        <v>INR Zero Only</v>
      </c>
    </row>
    <row r="30" spans="1:55" ht="45.75" customHeight="1">
      <c r="A30" s="23" t="s">
        <v>37</v>
      </c>
      <c r="B30" s="23"/>
      <c r="C30" s="68" t="str">
        <f>SpellNumber($E$2,BB29)</f>
        <v>INR Zero Only</v>
      </c>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9"/>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30" ht="15"/>
    <row r="2132" ht="15"/>
    <row r="2133" ht="15"/>
    <row r="2134" ht="15"/>
    <row r="2135" ht="15"/>
    <row r="2138" ht="15"/>
  </sheetData>
  <sheetProtection password="8F23" sheet="1"/>
  <mergeCells count="15">
    <mergeCell ref="A9:BC9"/>
    <mergeCell ref="D13:BC13"/>
    <mergeCell ref="B8:BC8"/>
    <mergeCell ref="D14:BC14"/>
    <mergeCell ref="D17:BC17"/>
    <mergeCell ref="D20:BC20"/>
    <mergeCell ref="D16:BC16"/>
    <mergeCell ref="C30:BC30"/>
    <mergeCell ref="A1:L1"/>
    <mergeCell ref="A4:BC4"/>
    <mergeCell ref="A5:BC5"/>
    <mergeCell ref="A6:BC6"/>
    <mergeCell ref="A7:BC7"/>
    <mergeCell ref="D23:BC23"/>
    <mergeCell ref="D25:BC25"/>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list" allowBlank="1" showErrorMessage="1" sqref="E2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IF(#REF!&lt;&gt;"Select",99.9,0)</formula2>
    </dataValidation>
    <dataValidation allowBlank="1" showInputMessage="1" showErrorMessage="1" promptTitle="Units" prompt="Please enter Units in text" sqref="D15:E15 D18:E19 D21:E22 D24:E24 D26:E27">
      <formula1>0</formula1>
      <formula2>0</formula2>
    </dataValidation>
    <dataValidation type="decimal" allowBlank="1" showInputMessage="1" showErrorMessage="1" promptTitle="Quantity" prompt="Please enter the Quantity for this item. " errorTitle="Invalid Entry" error="Only Numeric Values are allowed. " sqref="F15 F18:F19 F21:F22 F24 F26:F27">
      <formula1>0</formula1>
      <formula2>999999999999999</formula2>
    </dataValidation>
    <dataValidation type="list" allowBlank="1" showErrorMessage="1" sqref="D13:D14 K15 D16:D17 K18:K19 D20 K21:K22 D23 K24 K26:K27 D2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2 G24:H24 G26:H27">
      <formula1>0</formula1>
      <formula2>999999999999999</formula2>
    </dataValidation>
    <dataValidation allowBlank="1" showInputMessage="1" showErrorMessage="1" promptTitle="Addition / Deduction" prompt="Please Choose the correct One" sqref="J15 J18:J19 J21:J22 J24 J26:J27">
      <formula1>0</formula1>
      <formula2>0</formula2>
    </dataValidation>
    <dataValidation type="list" showErrorMessage="1" sqref="I15 I18:I19 I21:I22 I24 I26: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2 N24:O24 N26: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R22 R24 R26: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Q22 Q24 Q26:Q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M22 M24 M26:M27">
      <formula1>0</formula1>
      <formula2>999999999999999</formula2>
    </dataValidation>
    <dataValidation type="list" allowBlank="1" showInputMessage="1" showErrorMessage="1" sqref="L23 L24 L25 L13 L14 L15 L16 L17 L18 L19 L20 L21 L22 L27 L2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7">
      <formula1>0</formula1>
      <formula2>0</formula2>
    </dataValidation>
    <dataValidation type="decimal" allowBlank="1" showErrorMessage="1" errorTitle="Invalid Entry" error="Only Numeric Values are allowed. " sqref="A13:A27">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2022-01-05T06:08:35Z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