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'BoQ1'!$A$11:$BC$115</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<sst xmlns="http://schemas.openxmlformats.org/spreadsheetml/2006/main" count="770" uniqueCount="256">
  <si>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</si>
  <si>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</si>
  <si>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</si>
  <si>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</si>
  <si>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</si>
  <si>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</si>
  <si>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</si>
  <si>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</si>
  <si>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</si>
  <si>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</si>
  <si>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</si>
  <si>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</si>
  <si>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</si>
  <si>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</si>
  <si>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</si>
  <si>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</si>
  <si>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</si>
  <si>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</si>
  <si>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</si>
  <si>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</si>
  <si>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</si>
  <si>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</si>
  <si>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</si>
  <si>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</si>
  <si>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</si>
  <si>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</si>
  <si>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</si>
  <si>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</si>
  <si>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</si>
  <si>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</si>
  <si>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</si>
  <si>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</si>
  <si>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</si>
  <si>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</si>
  <si>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</si>
  <si>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</si>
  <si>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</si>
  <si>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</si>
  <si>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</si>
  <si>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</si>
  <si>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</si>
  <si>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</si>
  <si>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</si>
  <si>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</si>
  <si>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</si>
  <si>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</si>
  <si>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</si>
  <si>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</si>
  <si>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</si>
  <si>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</si>
  <si>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</si>
  <si>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</si>
  <si>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</si>
  <si>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</si>
  <si>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</si>
  <si>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</si>
  <si>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</si>
  <si>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</si>
  <si>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</si>
  <si>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</si>
  <si>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</si>
  <si>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</si>
  <si>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</si>
  <si>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</si>
  <si>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</si>
  <si>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</si>
  <si>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</si>
  <si>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</si>
  <si>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</si>
  <si>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</si>
  <si>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</si>
  <si>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</si>
  <si>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</si>
  <si>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</si>
  <si>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</si>
  <si>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WOOD AND PVC WORK</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</si>
  <si>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</si>
  <si>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</si>
  <si>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Painting with synthetic enamel paint of approved brand and manufacture of required colour to give an even shade :</t>
  </si>
  <si>
    <t>Two or more coats on new work over an under coat of suitable shade with ordinary paint of approved brand and manufacture</t>
  </si>
  <si>
    <t>SANITARY INSTALLATIONS</t>
  </si>
  <si>
    <t>Size 600x450x200 mm</t>
  </si>
  <si>
    <t>Providing and fixing P.V.C. waste pipe for sink or wash basin including P.V.C. waste fittings complete.</t>
  </si>
  <si>
    <t>Flexible pipe</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</si>
  <si>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</si>
  <si>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</si>
  <si>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</si>
  <si>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</si>
  <si>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</si>
  <si>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</si>
  <si>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</si>
  <si>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</si>
  <si>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</si>
  <si>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</si>
  <si>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</si>
  <si>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</si>
  <si>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</si>
  <si>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</si>
  <si>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</si>
  <si>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</si>
  <si>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</si>
  <si>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</si>
  <si>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</si>
  <si>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</si>
  <si>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</si>
  <si>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</si>
  <si>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</si>
  <si>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</si>
  <si>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</si>
  <si>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</si>
  <si>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</si>
  <si>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</si>
  <si>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</si>
  <si>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</si>
  <si>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</si>
  <si>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</si>
  <si>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</si>
  <si>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</si>
  <si>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</si>
  <si>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</si>
  <si>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</si>
  <si>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</si>
  <si>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</si>
  <si>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</si>
  <si>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</si>
  <si>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</si>
  <si>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</si>
  <si>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</si>
  <si>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</si>
  <si>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</si>
  <si>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</si>
  <si>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</si>
  <si>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</si>
  <si>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</si>
  <si>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</si>
  <si>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</si>
  <si>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</si>
  <si>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</si>
  <si>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</si>
  <si>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</si>
  <si>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</si>
  <si>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</si>
  <si>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</si>
  <si>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</si>
  <si>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</si>
  <si>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</si>
  <si>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</si>
  <si>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</si>
  <si>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</si>
  <si>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</si>
  <si>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</si>
  <si>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</si>
  <si>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</si>
  <si>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</si>
  <si>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</si>
  <si>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</si>
  <si>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</si>
  <si>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</si>
  <si>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</si>
  <si>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</si>
  <si>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</si>
  <si>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</si>
  <si>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</si>
  <si>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</si>
  <si>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</si>
  <si>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</si>
  <si>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</si>
  <si>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</si>
  <si>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</si>
  <si>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</si>
  <si>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</si>
  <si>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</si>
  <si>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</si>
  <si>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</si>
  <si>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</si>
  <si>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</si>
  <si>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Providing and fixing G.I. pipes complete with G.I. fittings including trenching and refilling etc. External work</t>
  </si>
  <si>
    <t>32 mm dia nominal bore</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</si>
  <si>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</si>
  <si>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</si>
  <si>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</si>
  <si>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</si>
  <si>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</si>
  <si>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</si>
  <si>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</si>
  <si>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</si>
  <si>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Providing and laying damp-proof course 40mm
 thick with cement concrete 1:2:4 (1 cement : 2
 coarse sand derived from natural sources):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</si>
  <si>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</si>
  <si>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</si>
  <si>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</si>
  <si>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</si>
  <si>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Brick work with common burnt clay F.P.S. (non modular) bricks of class designation 7.5 in foundation and plinth in:</t>
  </si>
  <si>
    <t>Brick edging 7cm wide 11.4 cm deep to plinth protection with common burnt clay F.P.S. (non modular) bricks of class designation 7.5 including grouting with cement mortar 1:4 (1 cement : 4 fine sand).</t>
  </si>
  <si>
    <t>Providing and fixing hard drawn steel wire fabric 75x25 mm mesh of weight not less than 7.75 Kg per sqm to window frames etc. including 62x19 mm beading of second class teak wood and priming coat with approved steel primer all complete.</t>
  </si>
  <si>
    <t>Structural steel work riveted, bolted or welded in built up sections, trusses and framed work, including cutting, hoisting, fixing in position and applying a priming coat of approved steel primer all complete.</t>
  </si>
  <si>
    <t>Providing and fixing 1 mm thick M.S. sheet sliding-shutters, with frame and diagonal braces of 40x40x6 mm angle iron, 3 mm M.S. gusset plates at the junctions and corners, 25 mm dia pulley, 40x40x6 mm angle and T- iron guide at the top and bottom respectively, including applying a priming coat of approved steel primer</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</si>
  <si>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</si>
  <si>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</si>
  <si>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</si>
  <si>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</si>
  <si>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</si>
  <si>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</si>
  <si>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gola 75x75 mm in cement concrete 1:2:4 (1 cement : 2 coarse sand : 4 stone aggregate 10 mm and down gauge), including finishing with cement mortar 1:3 (1 cement : 3 fine sand) as per standard design :</t>
  </si>
  <si>
    <t>In 75x75 mm deep chase</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</si>
  <si>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</si>
  <si>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</si>
  <si>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of mix :</t>
  </si>
  <si>
    <t>Finishing walls with Acrylic Smooth exterior paint of required shade :</t>
  </si>
  <si>
    <t>New work (Two or more coat applied @ 1.67 ltr/10 sqm over and including priming coat of exterior primer applied @ 2.20 kg/10 sqm)</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</si>
  <si>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</si>
  <si>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40 mm dia</t>
  </si>
  <si>
    <t>25 mm dia nominal bore</t>
  </si>
  <si>
    <t>25 mm nominal bore</t>
  </si>
  <si>
    <t>32 mm nominal bore.</t>
  </si>
  <si>
    <t>Providing and fixing ball valve (brass) of approved quality, High or low pressure, with plastic floats complete :</t>
  </si>
  <si>
    <t>Providing and fixing G.I. Union in G.I. pipe including cutting and threading the pipe and making long screws etc. complete (New work)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</si>
  <si>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</si>
  <si>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</si>
  <si>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</si>
  <si>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</si>
  <si>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</si>
  <si>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</si>
  <si>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</si>
  <si>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</si>
  <si>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</si>
  <si>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</si>
  <si>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</si>
  <si>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</si>
  <si>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</si>
  <si>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</si>
  <si>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</si>
  <si>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</si>
  <si>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</si>
  <si>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MINOR CIVIL MAINTENANCE WORK</t>
  </si>
  <si>
    <t xml:space="preserve">Providing and laying in position cement concrete of specified grade excluding the cost of centering and shuttering - All work up to plinth level :  
1:5:10 (1 cement : 5 fine sand : 10 graded Brick aggregate 40 mm nominal size).    
</t>
  </si>
  <si>
    <t>per litre</t>
  </si>
  <si>
    <t>CUM</t>
  </si>
  <si>
    <t>Name of Work: Construction of Fuel Storage Room and Providing water supply Inlet and Out let to Fire Studies Lab.</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</si>
  <si>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</si>
  <si>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</si>
  <si>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</si>
  <si>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</si>
  <si>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</si>
  <si>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</si>
  <si>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</si>
  <si>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</si>
  <si>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</si>
  <si>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</si>
  <si>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</si>
  <si>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</si>
  <si>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</si>
  <si>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</si>
  <si>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</si>
  <si>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</si>
  <si>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</si>
  <si>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Contract No:   35/C/D2/2021-22/01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</si>
</sst>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5"/>
  <sheetViews>
    <sheetView showGridLines="0" zoomScale="85" zoomScaleNormal="85" zoomScalePageLayoutView="0" workbookViewId="0" topLeftCell="A1">
      <selection activeCell="BK14" sqref="BK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74</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237</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255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50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178</v>
      </c>
      <c r="C13" s="39" t="s">
        <v>55</v>
      </c>
      <c r="D13" s="67"/>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9"/>
      <c r="IA13" s="22">
        <v>1</v>
      </c>
      <c r="IB13" s="22" t="s">
        <v>178</v>
      </c>
      <c r="IC13" s="22" t="s">
        <v>55</v>
      </c>
      <c r="IE13" s="23"/>
      <c r="IF13" s="23" t="s">
        <v>34</v>
      </c>
      <c r="IG13" s="23" t="s">
        <v>35</v>
      </c>
      <c r="IH13" s="23">
        <v>10</v>
      </c>
      <c r="II13" s="23" t="s">
        <v>36</v>
      </c>
    </row>
    <row r="14" spans="1:243" s="22" customFormat="1" ht="156.75">
      <c r="A14" s="59">
        <v>1.01</v>
      </c>
      <c r="B14" s="64" t="s">
        <v>179</v>
      </c>
      <c r="C14" s="39" t="s">
        <v>56</v>
      </c>
      <c r="D14" s="67"/>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9"/>
      <c r="IA14" s="22">
        <v>1.01</v>
      </c>
      <c r="IB14" s="22" t="s">
        <v>179</v>
      </c>
      <c r="IC14" s="22" t="s">
        <v>56</v>
      </c>
      <c r="IE14" s="23"/>
      <c r="IF14" s="23" t="s">
        <v>40</v>
      </c>
      <c r="IG14" s="23" t="s">
        <v>35</v>
      </c>
      <c r="IH14" s="23">
        <v>123.223</v>
      </c>
      <c r="II14" s="23" t="s">
        <v>37</v>
      </c>
    </row>
    <row r="15" spans="1:243" s="22" customFormat="1" ht="28.5">
      <c r="A15" s="59">
        <v>1.02</v>
      </c>
      <c r="B15" s="60" t="s">
        <v>180</v>
      </c>
      <c r="C15" s="39" t="s">
        <v>57</v>
      </c>
      <c r="D15" s="61">
        <v>25</v>
      </c>
      <c r="E15" s="62" t="s">
        <v>64</v>
      </c>
      <c r="F15" s="63">
        <v>221.21</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5">ROUND(total_amount_ba($B$2,$D$2,D15,F15,J15,K15,M15),0)</f>
        <v>5530</v>
      </c>
      <c r="BB15" s="54">
        <f aca="true" t="shared" si="2" ref="BB15:BB45">BA15+SUM(N15:AZ15)</f>
        <v>5530</v>
      </c>
      <c r="BC15" s="50" t="str">
        <f aca="true" t="shared" si="3" ref="BC15:BC45">SpellNumber(L15,BB15)</f>
        <v>INR  Five Thousand Five Hundred &amp; Thirty  Only</v>
      </c>
      <c r="IA15" s="22">
        <v>1.02</v>
      </c>
      <c r="IB15" s="22" t="s">
        <v>180</v>
      </c>
      <c r="IC15" s="22" t="s">
        <v>57</v>
      </c>
      <c r="ID15" s="22">
        <v>25</v>
      </c>
      <c r="IE15" s="23" t="s">
        <v>64</v>
      </c>
      <c r="IF15" s="23" t="s">
        <v>41</v>
      </c>
      <c r="IG15" s="23" t="s">
        <v>42</v>
      </c>
      <c r="IH15" s="23">
        <v>213</v>
      </c>
      <c r="II15" s="23" t="s">
        <v>37</v>
      </c>
    </row>
    <row r="16" spans="1:243" s="22" customFormat="1" ht="171">
      <c r="A16" s="59">
        <v>1.03</v>
      </c>
      <c r="B16" s="60" t="s">
        <v>181</v>
      </c>
      <c r="C16" s="39" t="s">
        <v>95</v>
      </c>
      <c r="D16" s="67"/>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A16" s="22">
        <v>1.03</v>
      </c>
      <c r="IB16" s="22" t="s">
        <v>181</v>
      </c>
      <c r="IC16" s="22" t="s">
        <v>95</v>
      </c>
      <c r="IE16" s="23"/>
      <c r="IF16" s="23"/>
      <c r="IG16" s="23"/>
      <c r="IH16" s="23"/>
      <c r="II16" s="23"/>
    </row>
    <row r="17" spans="1:243" s="22" customFormat="1" ht="15.75">
      <c r="A17" s="59">
        <v>1.04</v>
      </c>
      <c r="B17" s="60" t="s">
        <v>182</v>
      </c>
      <c r="C17" s="39" t="s">
        <v>58</v>
      </c>
      <c r="D17" s="67"/>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9"/>
      <c r="IA17" s="22">
        <v>1.04</v>
      </c>
      <c r="IB17" s="22" t="s">
        <v>182</v>
      </c>
      <c r="IC17" s="22" t="s">
        <v>58</v>
      </c>
      <c r="IE17" s="23"/>
      <c r="IF17" s="23"/>
      <c r="IG17" s="23"/>
      <c r="IH17" s="23"/>
      <c r="II17" s="23"/>
    </row>
    <row r="18" spans="1:243" s="22" customFormat="1" ht="28.5">
      <c r="A18" s="59">
        <v>1.05</v>
      </c>
      <c r="B18" s="60" t="s">
        <v>183</v>
      </c>
      <c r="C18" s="39" t="s">
        <v>96</v>
      </c>
      <c r="D18" s="61">
        <v>137</v>
      </c>
      <c r="E18" s="62" t="s">
        <v>73</v>
      </c>
      <c r="F18" s="63">
        <v>319.33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43748</v>
      </c>
      <c r="BB18" s="54">
        <f t="shared" si="2"/>
        <v>43748</v>
      </c>
      <c r="BC18" s="50" t="str">
        <f t="shared" si="3"/>
        <v>INR  Forty Three Thousand Seven Hundred &amp; Forty Eight  Only</v>
      </c>
      <c r="IA18" s="22">
        <v>1.05</v>
      </c>
      <c r="IB18" s="22" t="s">
        <v>183</v>
      </c>
      <c r="IC18" s="22" t="s">
        <v>96</v>
      </c>
      <c r="ID18" s="22">
        <v>137</v>
      </c>
      <c r="IE18" s="23" t="s">
        <v>73</v>
      </c>
      <c r="IF18" s="23"/>
      <c r="IG18" s="23"/>
      <c r="IH18" s="23"/>
      <c r="II18" s="23"/>
    </row>
    <row r="19" spans="1:243" s="22" customFormat="1" ht="99.75">
      <c r="A19" s="59">
        <v>1.06</v>
      </c>
      <c r="B19" s="60" t="s">
        <v>184</v>
      </c>
      <c r="C19" s="39" t="s">
        <v>97</v>
      </c>
      <c r="D19" s="61">
        <v>8.2</v>
      </c>
      <c r="E19" s="62" t="s">
        <v>64</v>
      </c>
      <c r="F19" s="63">
        <v>192.59</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1579</v>
      </c>
      <c r="BB19" s="54">
        <f t="shared" si="2"/>
        <v>1579</v>
      </c>
      <c r="BC19" s="50" t="str">
        <f t="shared" si="3"/>
        <v>INR  One Thousand Five Hundred &amp; Seventy Nine  Only</v>
      </c>
      <c r="IA19" s="22">
        <v>1.06</v>
      </c>
      <c r="IB19" s="22" t="s">
        <v>184</v>
      </c>
      <c r="IC19" s="22" t="s">
        <v>97</v>
      </c>
      <c r="ID19" s="22">
        <v>8.2</v>
      </c>
      <c r="IE19" s="23" t="s">
        <v>64</v>
      </c>
      <c r="IF19" s="23"/>
      <c r="IG19" s="23"/>
      <c r="IH19" s="23"/>
      <c r="II19" s="23"/>
    </row>
    <row r="20" spans="1:243" s="22" customFormat="1" ht="30.75" customHeight="1">
      <c r="A20" s="59">
        <v>1.07</v>
      </c>
      <c r="B20" s="60" t="s">
        <v>185</v>
      </c>
      <c r="C20" s="39" t="s">
        <v>59</v>
      </c>
      <c r="D20" s="61">
        <v>1.5</v>
      </c>
      <c r="E20" s="62" t="s">
        <v>64</v>
      </c>
      <c r="F20" s="63">
        <v>1712.45</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2569</v>
      </c>
      <c r="BB20" s="54">
        <f t="shared" si="2"/>
        <v>2569</v>
      </c>
      <c r="BC20" s="50" t="str">
        <f t="shared" si="3"/>
        <v>INR  Two Thousand Five Hundred &amp; Sixty Nine  Only</v>
      </c>
      <c r="IA20" s="22">
        <v>1.07</v>
      </c>
      <c r="IB20" s="22" t="s">
        <v>185</v>
      </c>
      <c r="IC20" s="22" t="s">
        <v>59</v>
      </c>
      <c r="ID20" s="22">
        <v>1.5</v>
      </c>
      <c r="IE20" s="23" t="s">
        <v>64</v>
      </c>
      <c r="IF20" s="23" t="s">
        <v>34</v>
      </c>
      <c r="IG20" s="23" t="s">
        <v>43</v>
      </c>
      <c r="IH20" s="23">
        <v>10</v>
      </c>
      <c r="II20" s="23" t="s">
        <v>37</v>
      </c>
    </row>
    <row r="21" spans="1:243" s="22" customFormat="1" ht="15.75">
      <c r="A21" s="59">
        <v>2</v>
      </c>
      <c r="B21" s="60" t="s">
        <v>169</v>
      </c>
      <c r="C21" s="39" t="s">
        <v>98</v>
      </c>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9"/>
      <c r="IA21" s="22">
        <v>2</v>
      </c>
      <c r="IB21" s="22" t="s">
        <v>169</v>
      </c>
      <c r="IC21" s="22" t="s">
        <v>98</v>
      </c>
      <c r="IE21" s="23"/>
      <c r="IF21" s="23"/>
      <c r="IG21" s="23"/>
      <c r="IH21" s="23"/>
      <c r="II21" s="23"/>
    </row>
    <row r="22" spans="1:243" s="22" customFormat="1" ht="128.25">
      <c r="A22" s="59">
        <v>2.01</v>
      </c>
      <c r="B22" s="60" t="s">
        <v>186</v>
      </c>
      <c r="C22" s="39" t="s">
        <v>60</v>
      </c>
      <c r="D22" s="61">
        <v>2</v>
      </c>
      <c r="E22" s="62" t="s">
        <v>52</v>
      </c>
      <c r="F22" s="63">
        <v>305.04</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610</v>
      </c>
      <c r="BB22" s="54">
        <f t="shared" si="2"/>
        <v>610</v>
      </c>
      <c r="BC22" s="50" t="str">
        <f t="shared" si="3"/>
        <v>INR  Six Hundred &amp; Ten  Only</v>
      </c>
      <c r="IA22" s="22">
        <v>2.01</v>
      </c>
      <c r="IB22" s="22" t="s">
        <v>186</v>
      </c>
      <c r="IC22" s="22" t="s">
        <v>60</v>
      </c>
      <c r="ID22" s="22">
        <v>2</v>
      </c>
      <c r="IE22" s="23" t="s">
        <v>52</v>
      </c>
      <c r="IF22" s="23" t="s">
        <v>40</v>
      </c>
      <c r="IG22" s="23" t="s">
        <v>35</v>
      </c>
      <c r="IH22" s="23">
        <v>123.223</v>
      </c>
      <c r="II22" s="23" t="s">
        <v>37</v>
      </c>
    </row>
    <row r="23" spans="1:243" s="22" customFormat="1" ht="114">
      <c r="A23" s="59">
        <v>2.02</v>
      </c>
      <c r="B23" s="60" t="s">
        <v>187</v>
      </c>
      <c r="C23" s="39" t="s">
        <v>99</v>
      </c>
      <c r="D23" s="61">
        <v>2</v>
      </c>
      <c r="E23" s="62" t="s">
        <v>52</v>
      </c>
      <c r="F23" s="63">
        <v>96.44</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193</v>
      </c>
      <c r="BB23" s="54">
        <f t="shared" si="2"/>
        <v>193</v>
      </c>
      <c r="BC23" s="50" t="str">
        <f t="shared" si="3"/>
        <v>INR  One Hundred &amp; Ninety Three  Only</v>
      </c>
      <c r="IA23" s="22">
        <v>2.02</v>
      </c>
      <c r="IB23" s="22" t="s">
        <v>187</v>
      </c>
      <c r="IC23" s="22" t="s">
        <v>99</v>
      </c>
      <c r="ID23" s="22">
        <v>2</v>
      </c>
      <c r="IE23" s="23" t="s">
        <v>52</v>
      </c>
      <c r="IF23" s="23" t="s">
        <v>44</v>
      </c>
      <c r="IG23" s="23" t="s">
        <v>45</v>
      </c>
      <c r="IH23" s="23">
        <v>10</v>
      </c>
      <c r="II23" s="23" t="s">
        <v>37</v>
      </c>
    </row>
    <row r="24" spans="1:243" s="22" customFormat="1" ht="242.25">
      <c r="A24" s="59">
        <v>2.03</v>
      </c>
      <c r="B24" s="60" t="s">
        <v>188</v>
      </c>
      <c r="C24" s="39" t="s">
        <v>100</v>
      </c>
      <c r="D24" s="61">
        <v>6</v>
      </c>
      <c r="E24" s="62" t="s">
        <v>52</v>
      </c>
      <c r="F24" s="63">
        <v>538.4</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3230</v>
      </c>
      <c r="BB24" s="54">
        <f t="shared" si="2"/>
        <v>3230</v>
      </c>
      <c r="BC24" s="50" t="str">
        <f t="shared" si="3"/>
        <v>INR  Three Thousand Two Hundred &amp; Thirty  Only</v>
      </c>
      <c r="IA24" s="22">
        <v>2.03</v>
      </c>
      <c r="IB24" s="22" t="s">
        <v>188</v>
      </c>
      <c r="IC24" s="22" t="s">
        <v>100</v>
      </c>
      <c r="ID24" s="22">
        <v>6</v>
      </c>
      <c r="IE24" s="23" t="s">
        <v>52</v>
      </c>
      <c r="IF24" s="23"/>
      <c r="IG24" s="23"/>
      <c r="IH24" s="23"/>
      <c r="II24" s="23"/>
    </row>
    <row r="25" spans="1:243" s="22" customFormat="1" ht="15.75">
      <c r="A25" s="59">
        <v>3</v>
      </c>
      <c r="B25" s="60" t="s">
        <v>68</v>
      </c>
      <c r="C25" s="39" t="s">
        <v>101</v>
      </c>
      <c r="D25" s="67"/>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9"/>
      <c r="IA25" s="22">
        <v>3</v>
      </c>
      <c r="IB25" s="22" t="s">
        <v>68</v>
      </c>
      <c r="IC25" s="22" t="s">
        <v>101</v>
      </c>
      <c r="IE25" s="23"/>
      <c r="IF25" s="23" t="s">
        <v>41</v>
      </c>
      <c r="IG25" s="23" t="s">
        <v>42</v>
      </c>
      <c r="IH25" s="23">
        <v>213</v>
      </c>
      <c r="II25" s="23" t="s">
        <v>37</v>
      </c>
    </row>
    <row r="26" spans="1:243" s="22" customFormat="1" ht="85.5">
      <c r="A26" s="59">
        <v>3.01</v>
      </c>
      <c r="B26" s="60" t="s">
        <v>189</v>
      </c>
      <c r="C26" s="39" t="s">
        <v>102</v>
      </c>
      <c r="D26" s="67"/>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9"/>
      <c r="IA26" s="22">
        <v>3.01</v>
      </c>
      <c r="IB26" s="22" t="s">
        <v>189</v>
      </c>
      <c r="IC26" s="22" t="s">
        <v>102</v>
      </c>
      <c r="IE26" s="23"/>
      <c r="IF26" s="23"/>
      <c r="IG26" s="23"/>
      <c r="IH26" s="23"/>
      <c r="II26" s="23"/>
    </row>
    <row r="27" spans="1:243" s="22" customFormat="1" ht="71.25">
      <c r="A27" s="59">
        <v>3.02</v>
      </c>
      <c r="B27" s="60" t="s">
        <v>190</v>
      </c>
      <c r="C27" s="39" t="s">
        <v>103</v>
      </c>
      <c r="D27" s="61">
        <v>1.3</v>
      </c>
      <c r="E27" s="62" t="s">
        <v>64</v>
      </c>
      <c r="F27" s="63">
        <v>6767.42</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8798</v>
      </c>
      <c r="BB27" s="54">
        <f t="shared" si="2"/>
        <v>8798</v>
      </c>
      <c r="BC27" s="50" t="str">
        <f t="shared" si="3"/>
        <v>INR  Eight Thousand Seven Hundred &amp; Ninety Eight  Only</v>
      </c>
      <c r="IA27" s="22">
        <v>3.02</v>
      </c>
      <c r="IB27" s="22" t="s">
        <v>190</v>
      </c>
      <c r="IC27" s="22" t="s">
        <v>103</v>
      </c>
      <c r="ID27" s="22">
        <v>1.3</v>
      </c>
      <c r="IE27" s="23" t="s">
        <v>64</v>
      </c>
      <c r="IF27" s="23"/>
      <c r="IG27" s="23"/>
      <c r="IH27" s="23"/>
      <c r="II27" s="23"/>
    </row>
    <row r="28" spans="1:243" s="22" customFormat="1" ht="71.25">
      <c r="A28" s="59">
        <v>3.03</v>
      </c>
      <c r="B28" s="60" t="s">
        <v>69</v>
      </c>
      <c r="C28" s="39" t="s">
        <v>104</v>
      </c>
      <c r="D28" s="67"/>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9"/>
      <c r="IA28" s="22">
        <v>3.03</v>
      </c>
      <c r="IB28" s="22" t="s">
        <v>69</v>
      </c>
      <c r="IC28" s="22" t="s">
        <v>104</v>
      </c>
      <c r="IE28" s="23"/>
      <c r="IF28" s="23"/>
      <c r="IG28" s="23"/>
      <c r="IH28" s="23"/>
      <c r="II28" s="23"/>
    </row>
    <row r="29" spans="1:243" s="22" customFormat="1" ht="28.5">
      <c r="A29" s="59">
        <v>3.04</v>
      </c>
      <c r="B29" s="60" t="s">
        <v>70</v>
      </c>
      <c r="C29" s="39" t="s">
        <v>105</v>
      </c>
      <c r="D29" s="61">
        <v>35</v>
      </c>
      <c r="E29" s="62" t="s">
        <v>66</v>
      </c>
      <c r="F29" s="63">
        <v>73.21</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2562</v>
      </c>
      <c r="BB29" s="54">
        <f t="shared" si="2"/>
        <v>2562</v>
      </c>
      <c r="BC29" s="50" t="str">
        <f t="shared" si="3"/>
        <v>INR  Two Thousand Five Hundred &amp; Sixty Two  Only</v>
      </c>
      <c r="IA29" s="22">
        <v>3.04</v>
      </c>
      <c r="IB29" s="22" t="s">
        <v>70</v>
      </c>
      <c r="IC29" s="22" t="s">
        <v>105</v>
      </c>
      <c r="ID29" s="22">
        <v>35</v>
      </c>
      <c r="IE29" s="23" t="s">
        <v>66</v>
      </c>
      <c r="IF29" s="23"/>
      <c r="IG29" s="23"/>
      <c r="IH29" s="23"/>
      <c r="II29" s="23"/>
    </row>
    <row r="30" spans="1:243" s="22" customFormat="1" ht="15.75">
      <c r="A30" s="59">
        <v>4</v>
      </c>
      <c r="B30" s="60" t="s">
        <v>71</v>
      </c>
      <c r="C30" s="39" t="s">
        <v>61</v>
      </c>
      <c r="D30" s="67"/>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9"/>
      <c r="IA30" s="22">
        <v>4</v>
      </c>
      <c r="IB30" s="22" t="s">
        <v>71</v>
      </c>
      <c r="IC30" s="22" t="s">
        <v>61</v>
      </c>
      <c r="IE30" s="23"/>
      <c r="IF30" s="23"/>
      <c r="IG30" s="23"/>
      <c r="IH30" s="23"/>
      <c r="II30" s="23"/>
    </row>
    <row r="31" spans="1:243" s="22" customFormat="1" ht="57">
      <c r="A31" s="59">
        <v>4.01</v>
      </c>
      <c r="B31" s="60" t="s">
        <v>191</v>
      </c>
      <c r="C31" s="39" t="s">
        <v>106</v>
      </c>
      <c r="D31" s="67"/>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9"/>
      <c r="IA31" s="22">
        <v>4.01</v>
      </c>
      <c r="IB31" s="22" t="s">
        <v>191</v>
      </c>
      <c r="IC31" s="22" t="s">
        <v>106</v>
      </c>
      <c r="IE31" s="23"/>
      <c r="IF31" s="23"/>
      <c r="IG31" s="23"/>
      <c r="IH31" s="23"/>
      <c r="II31" s="23"/>
    </row>
    <row r="32" spans="1:243" s="22" customFormat="1" ht="28.5">
      <c r="A32" s="59">
        <v>4.02</v>
      </c>
      <c r="B32" s="60" t="s">
        <v>171</v>
      </c>
      <c r="C32" s="39" t="s">
        <v>107</v>
      </c>
      <c r="D32" s="61">
        <v>3.5</v>
      </c>
      <c r="E32" s="62" t="s">
        <v>64</v>
      </c>
      <c r="F32" s="63">
        <v>5398.9</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18896</v>
      </c>
      <c r="BB32" s="54">
        <f t="shared" si="2"/>
        <v>18896</v>
      </c>
      <c r="BC32" s="50" t="str">
        <f t="shared" si="3"/>
        <v>INR  Eighteen Thousand Eight Hundred &amp; Ninety Six  Only</v>
      </c>
      <c r="IA32" s="22">
        <v>4.02</v>
      </c>
      <c r="IB32" s="22" t="s">
        <v>171</v>
      </c>
      <c r="IC32" s="22" t="s">
        <v>107</v>
      </c>
      <c r="ID32" s="22">
        <v>3.5</v>
      </c>
      <c r="IE32" s="23" t="s">
        <v>64</v>
      </c>
      <c r="IF32" s="23"/>
      <c r="IG32" s="23"/>
      <c r="IH32" s="23"/>
      <c r="II32" s="23"/>
    </row>
    <row r="33" spans="1:243" s="22" customFormat="1" ht="59.25" customHeight="1">
      <c r="A33" s="59">
        <v>4.03</v>
      </c>
      <c r="B33" s="60" t="s">
        <v>170</v>
      </c>
      <c r="C33" s="39" t="s">
        <v>108</v>
      </c>
      <c r="D33" s="67"/>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9"/>
      <c r="IA33" s="22">
        <v>4.03</v>
      </c>
      <c r="IB33" s="22" t="s">
        <v>170</v>
      </c>
      <c r="IC33" s="22" t="s">
        <v>108</v>
      </c>
      <c r="IE33" s="23"/>
      <c r="IF33" s="23"/>
      <c r="IG33" s="23"/>
      <c r="IH33" s="23"/>
      <c r="II33" s="23"/>
    </row>
    <row r="34" spans="1:243" s="22" customFormat="1" ht="36" customHeight="1">
      <c r="A34" s="59">
        <v>4.04</v>
      </c>
      <c r="B34" s="60" t="s">
        <v>171</v>
      </c>
      <c r="C34" s="39" t="s">
        <v>109</v>
      </c>
      <c r="D34" s="61">
        <v>6.4</v>
      </c>
      <c r="E34" s="62" t="s">
        <v>64</v>
      </c>
      <c r="F34" s="63">
        <v>6655.37</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42594</v>
      </c>
      <c r="BB34" s="54">
        <f t="shared" si="2"/>
        <v>42594</v>
      </c>
      <c r="BC34" s="50" t="str">
        <f t="shared" si="3"/>
        <v>INR  Forty Two Thousand Five Hundred &amp; Ninety Four  Only</v>
      </c>
      <c r="IA34" s="22">
        <v>4.04</v>
      </c>
      <c r="IB34" s="22" t="s">
        <v>171</v>
      </c>
      <c r="IC34" s="22" t="s">
        <v>109</v>
      </c>
      <c r="ID34" s="22">
        <v>6.4</v>
      </c>
      <c r="IE34" s="23" t="s">
        <v>64</v>
      </c>
      <c r="IF34" s="23"/>
      <c r="IG34" s="23"/>
      <c r="IH34" s="23"/>
      <c r="II34" s="23"/>
    </row>
    <row r="35" spans="1:243" s="22" customFormat="1" ht="72" customHeight="1">
      <c r="A35" s="59">
        <v>4.05</v>
      </c>
      <c r="B35" s="60" t="s">
        <v>192</v>
      </c>
      <c r="C35" s="39" t="s">
        <v>110</v>
      </c>
      <c r="D35" s="61">
        <v>14</v>
      </c>
      <c r="E35" s="62" t="s">
        <v>73</v>
      </c>
      <c r="F35" s="63">
        <v>45.59</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638</v>
      </c>
      <c r="BB35" s="54">
        <f t="shared" si="2"/>
        <v>638</v>
      </c>
      <c r="BC35" s="50" t="str">
        <f t="shared" si="3"/>
        <v>INR  Six Hundred &amp; Thirty Eight  Only</v>
      </c>
      <c r="IA35" s="22">
        <v>4.05</v>
      </c>
      <c r="IB35" s="22" t="s">
        <v>192</v>
      </c>
      <c r="IC35" s="22" t="s">
        <v>110</v>
      </c>
      <c r="ID35" s="22">
        <v>14</v>
      </c>
      <c r="IE35" s="23" t="s">
        <v>73</v>
      </c>
      <c r="IF35" s="23"/>
      <c r="IG35" s="23"/>
      <c r="IH35" s="23"/>
      <c r="II35" s="23"/>
    </row>
    <row r="36" spans="1:243" s="22" customFormat="1" ht="16.5" customHeight="1">
      <c r="A36" s="59">
        <v>5</v>
      </c>
      <c r="B36" s="60" t="s">
        <v>76</v>
      </c>
      <c r="C36" s="39" t="s">
        <v>111</v>
      </c>
      <c r="D36" s="67"/>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9"/>
      <c r="IA36" s="22">
        <v>5</v>
      </c>
      <c r="IB36" s="22" t="s">
        <v>76</v>
      </c>
      <c r="IC36" s="22" t="s">
        <v>111</v>
      </c>
      <c r="IE36" s="23"/>
      <c r="IF36" s="23"/>
      <c r="IG36" s="23"/>
      <c r="IH36" s="23"/>
      <c r="II36" s="23"/>
    </row>
    <row r="37" spans="1:243" s="22" customFormat="1" ht="213.75">
      <c r="A37" s="59">
        <v>5.01</v>
      </c>
      <c r="B37" s="60" t="s">
        <v>77</v>
      </c>
      <c r="C37" s="39" t="s">
        <v>62</v>
      </c>
      <c r="D37" s="61">
        <v>17</v>
      </c>
      <c r="E37" s="62" t="s">
        <v>52</v>
      </c>
      <c r="F37" s="63">
        <v>903.37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15357</v>
      </c>
      <c r="BB37" s="54">
        <f t="shared" si="2"/>
        <v>15357</v>
      </c>
      <c r="BC37" s="50" t="str">
        <f t="shared" si="3"/>
        <v>INR  Fifteen Thousand Three Hundred &amp; Fifty Seven  Only</v>
      </c>
      <c r="IA37" s="22">
        <v>5.01</v>
      </c>
      <c r="IB37" s="22" t="s">
        <v>77</v>
      </c>
      <c r="IC37" s="22" t="s">
        <v>62</v>
      </c>
      <c r="ID37" s="22">
        <v>17</v>
      </c>
      <c r="IE37" s="23" t="s">
        <v>52</v>
      </c>
      <c r="IF37" s="23"/>
      <c r="IG37" s="23"/>
      <c r="IH37" s="23"/>
      <c r="II37" s="23"/>
    </row>
    <row r="38" spans="1:243" s="22" customFormat="1" ht="15.75">
      <c r="A38" s="63">
        <v>6</v>
      </c>
      <c r="B38" s="60" t="s">
        <v>75</v>
      </c>
      <c r="C38" s="39" t="s">
        <v>63</v>
      </c>
      <c r="D38" s="67"/>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9"/>
      <c r="IA38" s="22">
        <v>6</v>
      </c>
      <c r="IB38" s="22" t="s">
        <v>75</v>
      </c>
      <c r="IC38" s="22" t="s">
        <v>63</v>
      </c>
      <c r="IE38" s="23"/>
      <c r="IF38" s="23"/>
      <c r="IG38" s="23"/>
      <c r="IH38" s="23"/>
      <c r="II38" s="23"/>
    </row>
    <row r="39" spans="1:243" s="22" customFormat="1" ht="99.75">
      <c r="A39" s="59">
        <v>6.01</v>
      </c>
      <c r="B39" s="60" t="s">
        <v>193</v>
      </c>
      <c r="C39" s="39" t="s">
        <v>112</v>
      </c>
      <c r="D39" s="61">
        <v>1.9</v>
      </c>
      <c r="E39" s="62" t="s">
        <v>52</v>
      </c>
      <c r="F39" s="63">
        <v>1269.92</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2413</v>
      </c>
      <c r="BB39" s="54">
        <f t="shared" si="2"/>
        <v>2413</v>
      </c>
      <c r="BC39" s="50" t="str">
        <f t="shared" si="3"/>
        <v>INR  Two Thousand Four Hundred &amp; Thirteen  Only</v>
      </c>
      <c r="IA39" s="22">
        <v>6.01</v>
      </c>
      <c r="IB39" s="22" t="s">
        <v>193</v>
      </c>
      <c r="IC39" s="22" t="s">
        <v>112</v>
      </c>
      <c r="ID39" s="22">
        <v>1.9</v>
      </c>
      <c r="IE39" s="23" t="s">
        <v>52</v>
      </c>
      <c r="IF39" s="23"/>
      <c r="IG39" s="23"/>
      <c r="IH39" s="23"/>
      <c r="II39" s="23"/>
    </row>
    <row r="40" spans="1:243" s="22" customFormat="1" ht="15.75">
      <c r="A40" s="59">
        <v>7</v>
      </c>
      <c r="B40" s="60" t="s">
        <v>172</v>
      </c>
      <c r="C40" s="39" t="s">
        <v>113</v>
      </c>
      <c r="D40" s="67"/>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9"/>
      <c r="IA40" s="22">
        <v>7</v>
      </c>
      <c r="IB40" s="22" t="s">
        <v>172</v>
      </c>
      <c r="IC40" s="22" t="s">
        <v>113</v>
      </c>
      <c r="IE40" s="23"/>
      <c r="IF40" s="23"/>
      <c r="IG40" s="23"/>
      <c r="IH40" s="23"/>
      <c r="II40" s="23"/>
    </row>
    <row r="41" spans="1:243" s="22" customFormat="1" ht="73.5" customHeight="1">
      <c r="A41" s="59">
        <v>7.01</v>
      </c>
      <c r="B41" s="60" t="s">
        <v>194</v>
      </c>
      <c r="C41" s="39" t="s">
        <v>114</v>
      </c>
      <c r="D41" s="61">
        <v>92</v>
      </c>
      <c r="E41" s="62" t="s">
        <v>66</v>
      </c>
      <c r="F41" s="63">
        <v>89.21</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8207</v>
      </c>
      <c r="BB41" s="54">
        <f t="shared" si="2"/>
        <v>8207</v>
      </c>
      <c r="BC41" s="50" t="str">
        <f t="shared" si="3"/>
        <v>INR  Eight Thousand Two Hundred &amp; Seven  Only</v>
      </c>
      <c r="IA41" s="22">
        <v>7.01</v>
      </c>
      <c r="IB41" s="22" t="s">
        <v>194</v>
      </c>
      <c r="IC41" s="22" t="s">
        <v>114</v>
      </c>
      <c r="ID41" s="22">
        <v>92</v>
      </c>
      <c r="IE41" s="23" t="s">
        <v>66</v>
      </c>
      <c r="IF41" s="23"/>
      <c r="IG41" s="23"/>
      <c r="IH41" s="23"/>
      <c r="II41" s="23"/>
    </row>
    <row r="42" spans="1:243" s="22" customFormat="1" ht="118.5" customHeight="1">
      <c r="A42" s="59">
        <v>7.02</v>
      </c>
      <c r="B42" s="60" t="s">
        <v>195</v>
      </c>
      <c r="C42" s="39" t="s">
        <v>115</v>
      </c>
      <c r="D42" s="61">
        <v>3.3</v>
      </c>
      <c r="E42" s="62" t="s">
        <v>52</v>
      </c>
      <c r="F42" s="63">
        <v>4377.07</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14444</v>
      </c>
      <c r="BB42" s="54">
        <f t="shared" si="2"/>
        <v>14444</v>
      </c>
      <c r="BC42" s="50" t="str">
        <f t="shared" si="3"/>
        <v>INR  Fourteen Thousand Four Hundred &amp; Forty Four  Only</v>
      </c>
      <c r="IA42" s="22">
        <v>7.02</v>
      </c>
      <c r="IB42" s="22" t="s">
        <v>195</v>
      </c>
      <c r="IC42" s="22" t="s">
        <v>115</v>
      </c>
      <c r="ID42" s="22">
        <v>3.3</v>
      </c>
      <c r="IE42" s="23" t="s">
        <v>52</v>
      </c>
      <c r="IF42" s="23"/>
      <c r="IG42" s="23"/>
      <c r="IH42" s="23"/>
      <c r="II42" s="23"/>
    </row>
    <row r="43" spans="1:243" s="22" customFormat="1" ht="15.75">
      <c r="A43" s="59">
        <v>8</v>
      </c>
      <c r="B43" s="60" t="s">
        <v>173</v>
      </c>
      <c r="C43" s="39" t="s">
        <v>116</v>
      </c>
      <c r="D43" s="67"/>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9"/>
      <c r="IA43" s="22">
        <v>8</v>
      </c>
      <c r="IB43" s="22" t="s">
        <v>173</v>
      </c>
      <c r="IC43" s="22" t="s">
        <v>116</v>
      </c>
      <c r="IE43" s="23"/>
      <c r="IF43" s="23"/>
      <c r="IG43" s="23"/>
      <c r="IH43" s="23"/>
      <c r="II43" s="23"/>
    </row>
    <row r="44" spans="1:243" s="22" customFormat="1" ht="75" customHeight="1">
      <c r="A44" s="59">
        <v>8.01</v>
      </c>
      <c r="B44" s="60" t="s">
        <v>196</v>
      </c>
      <c r="C44" s="39" t="s">
        <v>117</v>
      </c>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9"/>
      <c r="IA44" s="22">
        <v>8.01</v>
      </c>
      <c r="IB44" s="22" t="s">
        <v>196</v>
      </c>
      <c r="IC44" s="22" t="s">
        <v>117</v>
      </c>
      <c r="IE44" s="23"/>
      <c r="IF44" s="23"/>
      <c r="IG44" s="23"/>
      <c r="IH44" s="23"/>
      <c r="II44" s="23"/>
    </row>
    <row r="45" spans="1:243" s="22" customFormat="1" ht="28.5">
      <c r="A45" s="63">
        <v>8.02</v>
      </c>
      <c r="B45" s="60" t="s">
        <v>197</v>
      </c>
      <c r="C45" s="39" t="s">
        <v>118</v>
      </c>
      <c r="D45" s="61">
        <v>9</v>
      </c>
      <c r="E45" s="62" t="s">
        <v>52</v>
      </c>
      <c r="F45" s="63">
        <v>436.95</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3933</v>
      </c>
      <c r="BB45" s="54">
        <f t="shared" si="2"/>
        <v>3933</v>
      </c>
      <c r="BC45" s="50" t="str">
        <f t="shared" si="3"/>
        <v>INR  Three Thousand Nine Hundred &amp; Thirty Three  Only</v>
      </c>
      <c r="IA45" s="22">
        <v>8.02</v>
      </c>
      <c r="IB45" s="22" t="s">
        <v>197</v>
      </c>
      <c r="IC45" s="22" t="s">
        <v>118</v>
      </c>
      <c r="ID45" s="22">
        <v>9</v>
      </c>
      <c r="IE45" s="23" t="s">
        <v>52</v>
      </c>
      <c r="IF45" s="23"/>
      <c r="IG45" s="23"/>
      <c r="IH45" s="23"/>
      <c r="II45" s="23"/>
    </row>
    <row r="46" spans="1:243" s="22" customFormat="1" ht="57">
      <c r="A46" s="59">
        <v>8.03</v>
      </c>
      <c r="B46" s="60" t="s">
        <v>198</v>
      </c>
      <c r="C46" s="39" t="s">
        <v>119</v>
      </c>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9"/>
      <c r="IA46" s="22">
        <v>8.03</v>
      </c>
      <c r="IB46" s="22" t="s">
        <v>198</v>
      </c>
      <c r="IC46" s="22" t="s">
        <v>119</v>
      </c>
      <c r="IE46" s="23"/>
      <c r="IF46" s="23"/>
      <c r="IG46" s="23"/>
      <c r="IH46" s="23"/>
      <c r="II46" s="23"/>
    </row>
    <row r="47" spans="1:243" s="22" customFormat="1" ht="15.75">
      <c r="A47" s="59">
        <v>8.04</v>
      </c>
      <c r="B47" s="60" t="s">
        <v>199</v>
      </c>
      <c r="C47" s="39" t="s">
        <v>120</v>
      </c>
      <c r="D47" s="61">
        <v>1.1</v>
      </c>
      <c r="E47" s="62" t="s">
        <v>52</v>
      </c>
      <c r="F47" s="63">
        <v>456.94</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ROUND(total_amount_ba($B$2,$D$2,D47,F47,J47,K47,M47),0)</f>
        <v>503</v>
      </c>
      <c r="BB47" s="54">
        <f>BA47+SUM(N47:AZ47)</f>
        <v>503</v>
      </c>
      <c r="BC47" s="50" t="str">
        <f>SpellNumber(L47,BB47)</f>
        <v>INR  Five Hundred &amp; Three  Only</v>
      </c>
      <c r="IA47" s="22">
        <v>8.04</v>
      </c>
      <c r="IB47" s="22" t="s">
        <v>199</v>
      </c>
      <c r="IC47" s="22" t="s">
        <v>120</v>
      </c>
      <c r="ID47" s="22">
        <v>1.1</v>
      </c>
      <c r="IE47" s="23" t="s">
        <v>52</v>
      </c>
      <c r="IF47" s="23"/>
      <c r="IG47" s="23"/>
      <c r="IH47" s="23"/>
      <c r="II47" s="23"/>
    </row>
    <row r="48" spans="1:243" s="22" customFormat="1" ht="42.75">
      <c r="A48" s="59">
        <v>8.05</v>
      </c>
      <c r="B48" s="60" t="s">
        <v>200</v>
      </c>
      <c r="C48" s="39" t="s">
        <v>121</v>
      </c>
      <c r="D48" s="67"/>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9"/>
      <c r="IA48" s="22">
        <v>8.05</v>
      </c>
      <c r="IB48" s="22" t="s">
        <v>200</v>
      </c>
      <c r="IC48" s="22" t="s">
        <v>121</v>
      </c>
      <c r="IE48" s="23"/>
      <c r="IF48" s="23"/>
      <c r="IG48" s="23"/>
      <c r="IH48" s="23"/>
      <c r="II48" s="23"/>
    </row>
    <row r="49" spans="1:243" s="22" customFormat="1" ht="28.5">
      <c r="A49" s="59">
        <v>8.06</v>
      </c>
      <c r="B49" s="60" t="s">
        <v>201</v>
      </c>
      <c r="C49" s="39" t="s">
        <v>122</v>
      </c>
      <c r="D49" s="61">
        <v>24</v>
      </c>
      <c r="E49" s="62" t="s">
        <v>73</v>
      </c>
      <c r="F49" s="63">
        <v>65.89</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ROUND(total_amount_ba($B$2,$D$2,D49,F49,J49,K49,M49),0)</f>
        <v>1581</v>
      </c>
      <c r="BB49" s="54">
        <f>BA49+SUM(N49:AZ49)</f>
        <v>1581</v>
      </c>
      <c r="BC49" s="50" t="str">
        <f>SpellNumber(L49,BB49)</f>
        <v>INR  One Thousand Five Hundred &amp; Eighty One  Only</v>
      </c>
      <c r="IA49" s="22">
        <v>8.06</v>
      </c>
      <c r="IB49" s="22" t="s">
        <v>201</v>
      </c>
      <c r="IC49" s="22" t="s">
        <v>122</v>
      </c>
      <c r="ID49" s="22">
        <v>24</v>
      </c>
      <c r="IE49" s="23" t="s">
        <v>73</v>
      </c>
      <c r="IF49" s="23"/>
      <c r="IG49" s="23"/>
      <c r="IH49" s="23"/>
      <c r="II49" s="23"/>
    </row>
    <row r="50" spans="1:243" s="22" customFormat="1" ht="15.75">
      <c r="A50" s="59">
        <v>9</v>
      </c>
      <c r="B50" s="60" t="s">
        <v>72</v>
      </c>
      <c r="C50" s="39" t="s">
        <v>123</v>
      </c>
      <c r="D50" s="67"/>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9"/>
      <c r="IA50" s="22">
        <v>9</v>
      </c>
      <c r="IB50" s="22" t="s">
        <v>72</v>
      </c>
      <c r="IC50" s="22" t="s">
        <v>123</v>
      </c>
      <c r="IE50" s="23"/>
      <c r="IF50" s="23"/>
      <c r="IG50" s="23"/>
      <c r="IH50" s="23"/>
      <c r="II50" s="23"/>
    </row>
    <row r="51" spans="1:243" s="22" customFormat="1" ht="85.5">
      <c r="A51" s="59">
        <v>9.01</v>
      </c>
      <c r="B51" s="60" t="s">
        <v>202</v>
      </c>
      <c r="C51" s="39" t="s">
        <v>124</v>
      </c>
      <c r="D51" s="67"/>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9"/>
      <c r="IA51" s="22">
        <v>9.01</v>
      </c>
      <c r="IB51" s="22" t="s">
        <v>202</v>
      </c>
      <c r="IC51" s="22" t="s">
        <v>124</v>
      </c>
      <c r="IE51" s="23"/>
      <c r="IF51" s="23"/>
      <c r="IG51" s="23"/>
      <c r="IH51" s="23"/>
      <c r="II51" s="23"/>
    </row>
    <row r="52" spans="1:243" s="22" customFormat="1" ht="19.5" customHeight="1">
      <c r="A52" s="59">
        <v>9.02</v>
      </c>
      <c r="B52" s="60" t="s">
        <v>203</v>
      </c>
      <c r="C52" s="39" t="s">
        <v>125</v>
      </c>
      <c r="D52" s="61">
        <v>5</v>
      </c>
      <c r="E52" s="62" t="s">
        <v>73</v>
      </c>
      <c r="F52" s="63">
        <v>208.02</v>
      </c>
      <c r="G52" s="40"/>
      <c r="H52" s="24"/>
      <c r="I52" s="47" t="s">
        <v>38</v>
      </c>
      <c r="J52" s="48">
        <f>IF(I52="Less(-)",-1,1)</f>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ROUND(total_amount_ba($B$2,$D$2,D52,F52,J52,K52,M52),0)</f>
        <v>1040</v>
      </c>
      <c r="BB52" s="54">
        <f>BA52+SUM(N52:AZ52)</f>
        <v>1040</v>
      </c>
      <c r="BC52" s="50" t="str">
        <f>SpellNumber(L52,BB52)</f>
        <v>INR  One Thousand  &amp;Forty  Only</v>
      </c>
      <c r="IA52" s="22">
        <v>9.02</v>
      </c>
      <c r="IB52" s="22" t="s">
        <v>203</v>
      </c>
      <c r="IC52" s="22" t="s">
        <v>125</v>
      </c>
      <c r="ID52" s="22">
        <v>5</v>
      </c>
      <c r="IE52" s="23" t="s">
        <v>73</v>
      </c>
      <c r="IF52" s="23"/>
      <c r="IG52" s="23"/>
      <c r="IH52" s="23"/>
      <c r="II52" s="23"/>
    </row>
    <row r="53" spans="1:243" s="22" customFormat="1" ht="270.75">
      <c r="A53" s="59">
        <v>9.03</v>
      </c>
      <c r="B53" s="60" t="s">
        <v>204</v>
      </c>
      <c r="C53" s="39" t="s">
        <v>126</v>
      </c>
      <c r="D53" s="67"/>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9"/>
      <c r="IA53" s="22">
        <v>9.03</v>
      </c>
      <c r="IB53" s="22" t="s">
        <v>204</v>
      </c>
      <c r="IC53" s="22" t="s">
        <v>126</v>
      </c>
      <c r="IE53" s="23"/>
      <c r="IF53" s="23"/>
      <c r="IG53" s="23"/>
      <c r="IH53" s="23"/>
      <c r="II53" s="23"/>
    </row>
    <row r="54" spans="1:243" s="22" customFormat="1" ht="36" customHeight="1">
      <c r="A54" s="59">
        <v>9.04</v>
      </c>
      <c r="B54" s="60" t="s">
        <v>205</v>
      </c>
      <c r="C54" s="39" t="s">
        <v>127</v>
      </c>
      <c r="D54" s="61">
        <v>22</v>
      </c>
      <c r="E54" s="62" t="s">
        <v>52</v>
      </c>
      <c r="F54" s="63">
        <v>960.28</v>
      </c>
      <c r="G54" s="40"/>
      <c r="H54" s="24"/>
      <c r="I54" s="47" t="s">
        <v>38</v>
      </c>
      <c r="J54" s="48">
        <f>IF(I54="Less(-)",-1,1)</f>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ROUND(total_amount_ba($B$2,$D$2,D54,F54,J54,K54,M54),0)</f>
        <v>21126</v>
      </c>
      <c r="BB54" s="54">
        <f>BA54+SUM(N54:AZ54)</f>
        <v>21126</v>
      </c>
      <c r="BC54" s="50" t="str">
        <f>SpellNumber(L54,BB54)</f>
        <v>INR  Twenty One Thousand One Hundred &amp; Twenty Six  Only</v>
      </c>
      <c r="IA54" s="22">
        <v>9.04</v>
      </c>
      <c r="IB54" s="22" t="s">
        <v>205</v>
      </c>
      <c r="IC54" s="22" t="s">
        <v>127</v>
      </c>
      <c r="ID54" s="22">
        <v>22</v>
      </c>
      <c r="IE54" s="23" t="s">
        <v>52</v>
      </c>
      <c r="IF54" s="23"/>
      <c r="IG54" s="23"/>
      <c r="IH54" s="23"/>
      <c r="II54" s="23"/>
    </row>
    <row r="55" spans="1:243" s="22" customFormat="1" ht="20.25" customHeight="1">
      <c r="A55" s="59">
        <v>10</v>
      </c>
      <c r="B55" s="60" t="s">
        <v>53</v>
      </c>
      <c r="C55" s="39" t="s">
        <v>128</v>
      </c>
      <c r="D55" s="67"/>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9"/>
      <c r="IA55" s="22">
        <v>10</v>
      </c>
      <c r="IB55" s="22" t="s">
        <v>53</v>
      </c>
      <c r="IC55" s="22" t="s">
        <v>128</v>
      </c>
      <c r="IE55" s="23"/>
      <c r="IF55" s="23"/>
      <c r="IG55" s="23"/>
      <c r="IH55" s="23"/>
      <c r="II55" s="23"/>
    </row>
    <row r="56" spans="1:243" s="22" customFormat="1" ht="20.25" customHeight="1">
      <c r="A56" s="59">
        <v>10.01</v>
      </c>
      <c r="B56" s="60" t="s">
        <v>206</v>
      </c>
      <c r="C56" s="39" t="s">
        <v>129</v>
      </c>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9"/>
      <c r="IA56" s="22">
        <v>10.01</v>
      </c>
      <c r="IB56" s="22" t="s">
        <v>206</v>
      </c>
      <c r="IC56" s="22" t="s">
        <v>129</v>
      </c>
      <c r="IE56" s="23"/>
      <c r="IF56" s="23"/>
      <c r="IG56" s="23"/>
      <c r="IH56" s="23"/>
      <c r="II56" s="23"/>
    </row>
    <row r="57" spans="1:243" s="22" customFormat="1" ht="36.75" customHeight="1">
      <c r="A57" s="59">
        <v>10.02</v>
      </c>
      <c r="B57" s="64" t="s">
        <v>175</v>
      </c>
      <c r="C57" s="39" t="s">
        <v>130</v>
      </c>
      <c r="D57" s="61">
        <v>33</v>
      </c>
      <c r="E57" s="62" t="s">
        <v>52</v>
      </c>
      <c r="F57" s="63">
        <v>231.08</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ROUND(total_amount_ba($B$2,$D$2,D57,F57,J57,K57,M57),0)</f>
        <v>7626</v>
      </c>
      <c r="BB57" s="54">
        <f>BA57+SUM(N57:AZ57)</f>
        <v>7626</v>
      </c>
      <c r="BC57" s="50" t="str">
        <f>SpellNumber(L57,BB57)</f>
        <v>INR  Seven Thousand Six Hundred &amp; Twenty Six  Only</v>
      </c>
      <c r="IA57" s="22">
        <v>10.02</v>
      </c>
      <c r="IB57" s="22" t="s">
        <v>175</v>
      </c>
      <c r="IC57" s="22" t="s">
        <v>130</v>
      </c>
      <c r="ID57" s="22">
        <v>33</v>
      </c>
      <c r="IE57" s="23" t="s">
        <v>52</v>
      </c>
      <c r="IF57" s="23"/>
      <c r="IG57" s="23"/>
      <c r="IH57" s="23"/>
      <c r="II57" s="23"/>
    </row>
    <row r="58" spans="1:243" s="22" customFormat="1" ht="28.5">
      <c r="A58" s="59">
        <v>10.03</v>
      </c>
      <c r="B58" s="64" t="s">
        <v>174</v>
      </c>
      <c r="C58" s="39" t="s">
        <v>131</v>
      </c>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9"/>
      <c r="IA58" s="22">
        <v>10.03</v>
      </c>
      <c r="IB58" s="22" t="s">
        <v>174</v>
      </c>
      <c r="IC58" s="22" t="s">
        <v>131</v>
      </c>
      <c r="IE58" s="23"/>
      <c r="IF58" s="23"/>
      <c r="IG58" s="23"/>
      <c r="IH58" s="23"/>
      <c r="II58" s="23"/>
    </row>
    <row r="59" spans="1:243" s="22" customFormat="1" ht="35.25" customHeight="1">
      <c r="A59" s="63">
        <v>10.04</v>
      </c>
      <c r="B59" s="60" t="s">
        <v>175</v>
      </c>
      <c r="C59" s="39" t="s">
        <v>132</v>
      </c>
      <c r="D59" s="61">
        <v>35</v>
      </c>
      <c r="E59" s="62" t="s">
        <v>52</v>
      </c>
      <c r="F59" s="63">
        <v>266.46</v>
      </c>
      <c r="G59" s="40"/>
      <c r="H59" s="24"/>
      <c r="I59" s="47" t="s">
        <v>38</v>
      </c>
      <c r="J59" s="48">
        <f>IF(I59="Less(-)",-1,1)</f>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ROUND(total_amount_ba($B$2,$D$2,D59,F59,J59,K59,M59),0)</f>
        <v>9326</v>
      </c>
      <c r="BB59" s="54">
        <f>BA59+SUM(N59:AZ59)</f>
        <v>9326</v>
      </c>
      <c r="BC59" s="50" t="str">
        <f>SpellNumber(L59,BB59)</f>
        <v>INR  Nine Thousand Three Hundred &amp; Twenty Six  Only</v>
      </c>
      <c r="IA59" s="22">
        <v>10.04</v>
      </c>
      <c r="IB59" s="22" t="s">
        <v>175</v>
      </c>
      <c r="IC59" s="22" t="s">
        <v>132</v>
      </c>
      <c r="ID59" s="22">
        <v>35</v>
      </c>
      <c r="IE59" s="23" t="s">
        <v>52</v>
      </c>
      <c r="IF59" s="23"/>
      <c r="IG59" s="23"/>
      <c r="IH59" s="23"/>
      <c r="II59" s="23"/>
    </row>
    <row r="60" spans="1:243" s="22" customFormat="1" ht="32.25" customHeight="1">
      <c r="A60" s="59">
        <v>10.05</v>
      </c>
      <c r="B60" s="60" t="s">
        <v>207</v>
      </c>
      <c r="C60" s="39" t="s">
        <v>133</v>
      </c>
      <c r="D60" s="67"/>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9"/>
      <c r="IA60" s="22">
        <v>10.05</v>
      </c>
      <c r="IB60" s="22" t="s">
        <v>207</v>
      </c>
      <c r="IC60" s="22" t="s">
        <v>133</v>
      </c>
      <c r="IE60" s="23"/>
      <c r="IF60" s="23"/>
      <c r="IG60" s="23"/>
      <c r="IH60" s="23"/>
      <c r="II60" s="23"/>
    </row>
    <row r="61" spans="1:243" s="22" customFormat="1" ht="57">
      <c r="A61" s="59">
        <v>10.06</v>
      </c>
      <c r="B61" s="60" t="s">
        <v>208</v>
      </c>
      <c r="C61" s="39" t="s">
        <v>134</v>
      </c>
      <c r="D61" s="61">
        <v>68</v>
      </c>
      <c r="E61" s="62" t="s">
        <v>52</v>
      </c>
      <c r="F61" s="63">
        <v>144.41</v>
      </c>
      <c r="G61" s="40"/>
      <c r="H61" s="24"/>
      <c r="I61" s="47" t="s">
        <v>38</v>
      </c>
      <c r="J61" s="48">
        <f>IF(I61="Less(-)",-1,1)</f>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ROUND(total_amount_ba($B$2,$D$2,D61,F61,J61,K61,M61),0)</f>
        <v>9820</v>
      </c>
      <c r="BB61" s="54">
        <f>BA61+SUM(N61:AZ61)</f>
        <v>9820</v>
      </c>
      <c r="BC61" s="50" t="str">
        <f>SpellNumber(L61,BB61)</f>
        <v>INR  Nine Thousand Eight Hundred &amp; Twenty  Only</v>
      </c>
      <c r="IA61" s="22">
        <v>10.06</v>
      </c>
      <c r="IB61" s="22" t="s">
        <v>208</v>
      </c>
      <c r="IC61" s="22" t="s">
        <v>134</v>
      </c>
      <c r="ID61" s="22">
        <v>68</v>
      </c>
      <c r="IE61" s="23" t="s">
        <v>52</v>
      </c>
      <c r="IF61" s="23"/>
      <c r="IG61" s="23"/>
      <c r="IH61" s="23"/>
      <c r="II61" s="23"/>
    </row>
    <row r="62" spans="1:243" s="22" customFormat="1" ht="57">
      <c r="A62" s="63">
        <v>10.07</v>
      </c>
      <c r="B62" s="60" t="s">
        <v>78</v>
      </c>
      <c r="C62" s="39" t="s">
        <v>135</v>
      </c>
      <c r="D62" s="67"/>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9"/>
      <c r="IA62" s="22">
        <v>10.07</v>
      </c>
      <c r="IB62" s="22" t="s">
        <v>78</v>
      </c>
      <c r="IC62" s="22" t="s">
        <v>135</v>
      </c>
      <c r="IE62" s="23"/>
      <c r="IF62" s="23"/>
      <c r="IG62" s="23"/>
      <c r="IH62" s="23"/>
      <c r="II62" s="23"/>
    </row>
    <row r="63" spans="1:243" s="22" customFormat="1" ht="57">
      <c r="A63" s="59">
        <v>10.08</v>
      </c>
      <c r="B63" s="64" t="s">
        <v>79</v>
      </c>
      <c r="C63" s="39" t="s">
        <v>136</v>
      </c>
      <c r="D63" s="61">
        <v>11</v>
      </c>
      <c r="E63" s="62" t="s">
        <v>52</v>
      </c>
      <c r="F63" s="63">
        <v>155.32</v>
      </c>
      <c r="G63" s="40"/>
      <c r="H63" s="24"/>
      <c r="I63" s="47" t="s">
        <v>38</v>
      </c>
      <c r="J63" s="48">
        <f>IF(I63="Less(-)",-1,1)</f>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ROUND(total_amount_ba($B$2,$D$2,D63,F63,J63,K63,M63),0)</f>
        <v>1709</v>
      </c>
      <c r="BB63" s="54">
        <f>BA63+SUM(N63:AZ63)</f>
        <v>1709</v>
      </c>
      <c r="BC63" s="50" t="str">
        <f>SpellNumber(L63,BB63)</f>
        <v>INR  One Thousand Seven Hundred &amp; Nine  Only</v>
      </c>
      <c r="IA63" s="22">
        <v>10.08</v>
      </c>
      <c r="IB63" s="22" t="s">
        <v>79</v>
      </c>
      <c r="IC63" s="22" t="s">
        <v>136</v>
      </c>
      <c r="ID63" s="22">
        <v>11</v>
      </c>
      <c r="IE63" s="23" t="s">
        <v>52</v>
      </c>
      <c r="IF63" s="23"/>
      <c r="IG63" s="23"/>
      <c r="IH63" s="23"/>
      <c r="II63" s="23"/>
    </row>
    <row r="64" spans="1:243" s="22" customFormat="1" ht="22.5" customHeight="1">
      <c r="A64" s="59">
        <v>11</v>
      </c>
      <c r="B64" s="64" t="s">
        <v>80</v>
      </c>
      <c r="C64" s="39" t="s">
        <v>137</v>
      </c>
      <c r="D64" s="67"/>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9"/>
      <c r="IA64" s="22">
        <v>11</v>
      </c>
      <c r="IB64" s="22" t="s">
        <v>80</v>
      </c>
      <c r="IC64" s="22" t="s">
        <v>137</v>
      </c>
      <c r="IE64" s="23"/>
      <c r="IF64" s="23"/>
      <c r="IG64" s="23"/>
      <c r="IH64" s="23"/>
      <c r="II64" s="23"/>
    </row>
    <row r="65" spans="1:243" s="22" customFormat="1" ht="128.25">
      <c r="A65" s="63">
        <v>11.01</v>
      </c>
      <c r="B65" s="60" t="s">
        <v>209</v>
      </c>
      <c r="C65" s="39" t="s">
        <v>138</v>
      </c>
      <c r="D65" s="67"/>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9"/>
      <c r="IA65" s="22">
        <v>11.01</v>
      </c>
      <c r="IB65" s="22" t="s">
        <v>209</v>
      </c>
      <c r="IC65" s="22" t="s">
        <v>138</v>
      </c>
      <c r="IE65" s="23"/>
      <c r="IF65" s="23"/>
      <c r="IG65" s="23"/>
      <c r="IH65" s="23"/>
      <c r="II65" s="23"/>
    </row>
    <row r="66" spans="1:243" s="22" customFormat="1" ht="33" customHeight="1">
      <c r="A66" s="59">
        <v>11.02</v>
      </c>
      <c r="B66" s="60" t="s">
        <v>81</v>
      </c>
      <c r="C66" s="39" t="s">
        <v>139</v>
      </c>
      <c r="D66" s="61">
        <v>6</v>
      </c>
      <c r="E66" s="62" t="s">
        <v>65</v>
      </c>
      <c r="F66" s="63">
        <v>4787.76</v>
      </c>
      <c r="G66" s="40"/>
      <c r="H66" s="24"/>
      <c r="I66" s="47" t="s">
        <v>38</v>
      </c>
      <c r="J66" s="48">
        <f>IF(I66="Less(-)",-1,1)</f>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ROUND(total_amount_ba($B$2,$D$2,D66,F66,J66,K66,M66),0)</f>
        <v>28727</v>
      </c>
      <c r="BB66" s="54">
        <f>BA66+SUM(N66:AZ66)</f>
        <v>28727</v>
      </c>
      <c r="BC66" s="50" t="str">
        <f>SpellNumber(L66,BB66)</f>
        <v>INR  Twenty Eight Thousand Seven Hundred &amp; Twenty Seven  Only</v>
      </c>
      <c r="IA66" s="22">
        <v>11.02</v>
      </c>
      <c r="IB66" s="22" t="s">
        <v>81</v>
      </c>
      <c r="IC66" s="22" t="s">
        <v>139</v>
      </c>
      <c r="ID66" s="22">
        <v>6</v>
      </c>
      <c r="IE66" s="23" t="s">
        <v>65</v>
      </c>
      <c r="IF66" s="23"/>
      <c r="IG66" s="23"/>
      <c r="IH66" s="23"/>
      <c r="II66" s="23"/>
    </row>
    <row r="67" spans="1:243" s="22" customFormat="1" ht="42.75">
      <c r="A67" s="59">
        <v>11.03</v>
      </c>
      <c r="B67" s="60" t="s">
        <v>82</v>
      </c>
      <c r="C67" s="39" t="s">
        <v>140</v>
      </c>
      <c r="D67" s="67"/>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9"/>
      <c r="IA67" s="22">
        <v>11.03</v>
      </c>
      <c r="IB67" s="22" t="s">
        <v>82</v>
      </c>
      <c r="IC67" s="22" t="s">
        <v>140</v>
      </c>
      <c r="IE67" s="23"/>
      <c r="IF67" s="23"/>
      <c r="IG67" s="23"/>
      <c r="IH67" s="23"/>
      <c r="II67" s="23"/>
    </row>
    <row r="68" spans="1:243" s="22" customFormat="1" ht="15.75">
      <c r="A68" s="63">
        <v>11.04</v>
      </c>
      <c r="B68" s="60" t="s">
        <v>83</v>
      </c>
      <c r="C68" s="39" t="s">
        <v>141</v>
      </c>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9"/>
      <c r="IA68" s="22">
        <v>11.04</v>
      </c>
      <c r="IB68" s="22" t="s">
        <v>83</v>
      </c>
      <c r="IC68" s="22" t="s">
        <v>141</v>
      </c>
      <c r="IE68" s="23"/>
      <c r="IF68" s="23"/>
      <c r="IG68" s="23"/>
      <c r="IH68" s="23"/>
      <c r="II68" s="23"/>
    </row>
    <row r="69" spans="1:243" s="22" customFormat="1" ht="28.5">
      <c r="A69" s="59">
        <v>11.05</v>
      </c>
      <c r="B69" s="64" t="s">
        <v>210</v>
      </c>
      <c r="C69" s="39" t="s">
        <v>142</v>
      </c>
      <c r="D69" s="61">
        <v>6</v>
      </c>
      <c r="E69" s="62" t="s">
        <v>65</v>
      </c>
      <c r="F69" s="63">
        <v>88.64</v>
      </c>
      <c r="G69" s="40"/>
      <c r="H69" s="24"/>
      <c r="I69" s="47" t="s">
        <v>38</v>
      </c>
      <c r="J69" s="48">
        <f>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ROUND(total_amount_ba($B$2,$D$2,D69,F69,J69,K69,M69),0)</f>
        <v>532</v>
      </c>
      <c r="BB69" s="54">
        <f>BA69+SUM(N69:AZ69)</f>
        <v>532</v>
      </c>
      <c r="BC69" s="50" t="str">
        <f>SpellNumber(L69,BB69)</f>
        <v>INR  Five Hundred &amp; Thirty Two  Only</v>
      </c>
      <c r="IA69" s="22">
        <v>11.05</v>
      </c>
      <c r="IB69" s="22" t="s">
        <v>210</v>
      </c>
      <c r="IC69" s="22" t="s">
        <v>142</v>
      </c>
      <c r="ID69" s="22">
        <v>6</v>
      </c>
      <c r="IE69" s="23" t="s">
        <v>65</v>
      </c>
      <c r="IF69" s="23"/>
      <c r="IG69" s="23"/>
      <c r="IH69" s="23"/>
      <c r="II69" s="23"/>
    </row>
    <row r="70" spans="1:243" s="22" customFormat="1" ht="15.75">
      <c r="A70" s="59">
        <v>12</v>
      </c>
      <c r="B70" s="64" t="s">
        <v>84</v>
      </c>
      <c r="C70" s="39" t="s">
        <v>143</v>
      </c>
      <c r="D70" s="67"/>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9"/>
      <c r="IA70" s="22">
        <v>12</v>
      </c>
      <c r="IB70" s="22" t="s">
        <v>84</v>
      </c>
      <c r="IC70" s="22" t="s">
        <v>143</v>
      </c>
      <c r="IE70" s="23"/>
      <c r="IF70" s="23"/>
      <c r="IG70" s="23"/>
      <c r="IH70" s="23"/>
      <c r="II70" s="23"/>
    </row>
    <row r="71" spans="1:243" s="22" customFormat="1" ht="55.5" customHeight="1">
      <c r="A71" s="63">
        <v>12.01</v>
      </c>
      <c r="B71" s="60" t="s">
        <v>85</v>
      </c>
      <c r="C71" s="39" t="s">
        <v>144</v>
      </c>
      <c r="D71" s="67"/>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9"/>
      <c r="IA71" s="22">
        <v>12.01</v>
      </c>
      <c r="IB71" s="22" t="s">
        <v>85</v>
      </c>
      <c r="IC71" s="22" t="s">
        <v>144</v>
      </c>
      <c r="IE71" s="23"/>
      <c r="IF71" s="23"/>
      <c r="IG71" s="23"/>
      <c r="IH71" s="23"/>
      <c r="II71" s="23"/>
    </row>
    <row r="72" spans="1:243" s="22" customFormat="1" ht="28.5">
      <c r="A72" s="59">
        <v>12.02</v>
      </c>
      <c r="B72" s="60" t="s">
        <v>87</v>
      </c>
      <c r="C72" s="39" t="s">
        <v>145</v>
      </c>
      <c r="D72" s="61">
        <v>13</v>
      </c>
      <c r="E72" s="62" t="s">
        <v>73</v>
      </c>
      <c r="F72" s="63">
        <v>301.7</v>
      </c>
      <c r="G72" s="40"/>
      <c r="H72" s="24"/>
      <c r="I72" s="47" t="s">
        <v>38</v>
      </c>
      <c r="J72" s="48">
        <f>IF(I72="Less(-)",-1,1)</f>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ROUND(total_amount_ba($B$2,$D$2,D72,F72,J72,K72,M72),0)</f>
        <v>3922</v>
      </c>
      <c r="BB72" s="54">
        <f>BA72+SUM(N72:AZ72)</f>
        <v>3922</v>
      </c>
      <c r="BC72" s="50" t="str">
        <f>SpellNumber(L72,BB72)</f>
        <v>INR  Three Thousand Nine Hundred &amp; Twenty Two  Only</v>
      </c>
      <c r="IA72" s="22">
        <v>12.02</v>
      </c>
      <c r="IB72" s="22" t="s">
        <v>87</v>
      </c>
      <c r="IC72" s="22" t="s">
        <v>145</v>
      </c>
      <c r="ID72" s="22">
        <v>13</v>
      </c>
      <c r="IE72" s="23" t="s">
        <v>73</v>
      </c>
      <c r="IF72" s="23"/>
      <c r="IG72" s="23"/>
      <c r="IH72" s="23"/>
      <c r="II72" s="23"/>
    </row>
    <row r="73" spans="1:243" s="22" customFormat="1" ht="28.5">
      <c r="A73" s="59">
        <v>12.03</v>
      </c>
      <c r="B73" s="60" t="s">
        <v>177</v>
      </c>
      <c r="C73" s="39" t="s">
        <v>146</v>
      </c>
      <c r="D73" s="61">
        <v>30</v>
      </c>
      <c r="E73" s="62" t="s">
        <v>73</v>
      </c>
      <c r="F73" s="63">
        <v>464.44</v>
      </c>
      <c r="G73" s="40"/>
      <c r="H73" s="24"/>
      <c r="I73" s="47" t="s">
        <v>38</v>
      </c>
      <c r="J73" s="48">
        <f>IF(I73="Less(-)",-1,1)</f>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ROUND(total_amount_ba($B$2,$D$2,D73,F73,J73,K73,M73),0)</f>
        <v>13933</v>
      </c>
      <c r="BB73" s="54">
        <f>BA73+SUM(N73:AZ73)</f>
        <v>13933</v>
      </c>
      <c r="BC73" s="50" t="str">
        <f>SpellNumber(L73,BB73)</f>
        <v>INR  Thirteen Thousand Nine Hundred &amp; Thirty Three  Only</v>
      </c>
      <c r="IA73" s="22">
        <v>12.03</v>
      </c>
      <c r="IB73" s="22" t="s">
        <v>177</v>
      </c>
      <c r="IC73" s="22" t="s">
        <v>146</v>
      </c>
      <c r="ID73" s="22">
        <v>30</v>
      </c>
      <c r="IE73" s="23" t="s">
        <v>73</v>
      </c>
      <c r="IF73" s="23"/>
      <c r="IG73" s="23"/>
      <c r="IH73" s="23"/>
      <c r="II73" s="23"/>
    </row>
    <row r="74" spans="1:243" s="22" customFormat="1" ht="27" customHeight="1">
      <c r="A74" s="63">
        <v>12.04</v>
      </c>
      <c r="B74" s="60" t="s">
        <v>88</v>
      </c>
      <c r="C74" s="39" t="s">
        <v>147</v>
      </c>
      <c r="D74" s="61">
        <v>12</v>
      </c>
      <c r="E74" s="62" t="s">
        <v>73</v>
      </c>
      <c r="F74" s="63">
        <v>560.8</v>
      </c>
      <c r="G74" s="40"/>
      <c r="H74" s="24"/>
      <c r="I74" s="47" t="s">
        <v>38</v>
      </c>
      <c r="J74" s="48">
        <f>IF(I74="Less(-)",-1,1)</f>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ROUND(total_amount_ba($B$2,$D$2,D74,F74,J74,K74,M74),0)</f>
        <v>6730</v>
      </c>
      <c r="BB74" s="54">
        <f>BA74+SUM(N74:AZ74)</f>
        <v>6730</v>
      </c>
      <c r="BC74" s="50" t="str">
        <f>SpellNumber(L74,BB74)</f>
        <v>INR  Six Thousand Seven Hundred &amp; Thirty  Only</v>
      </c>
      <c r="IA74" s="22">
        <v>12.04</v>
      </c>
      <c r="IB74" s="22" t="s">
        <v>88</v>
      </c>
      <c r="IC74" s="22" t="s">
        <v>147</v>
      </c>
      <c r="ID74" s="22">
        <v>12</v>
      </c>
      <c r="IE74" s="23" t="s">
        <v>73</v>
      </c>
      <c r="IF74" s="23"/>
      <c r="IG74" s="23"/>
      <c r="IH74" s="23"/>
      <c r="II74" s="23"/>
    </row>
    <row r="75" spans="1:243" s="22" customFormat="1" ht="57">
      <c r="A75" s="59">
        <v>12.05</v>
      </c>
      <c r="B75" s="64" t="s">
        <v>176</v>
      </c>
      <c r="C75" s="39" t="s">
        <v>148</v>
      </c>
      <c r="D75" s="67"/>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9"/>
      <c r="IA75" s="22">
        <v>12.05</v>
      </c>
      <c r="IB75" s="22" t="s">
        <v>176</v>
      </c>
      <c r="IC75" s="22" t="s">
        <v>148</v>
      </c>
      <c r="IE75" s="23"/>
      <c r="IF75" s="23"/>
      <c r="IG75" s="23"/>
      <c r="IH75" s="23"/>
      <c r="II75" s="23"/>
    </row>
    <row r="76" spans="1:243" s="22" customFormat="1" ht="20.25" customHeight="1">
      <c r="A76" s="59">
        <v>12.06</v>
      </c>
      <c r="B76" s="64" t="s">
        <v>86</v>
      </c>
      <c r="C76" s="39" t="s">
        <v>149</v>
      </c>
      <c r="D76" s="61">
        <v>4</v>
      </c>
      <c r="E76" s="62" t="s">
        <v>73</v>
      </c>
      <c r="F76" s="63">
        <v>214.07</v>
      </c>
      <c r="G76" s="40"/>
      <c r="H76" s="24"/>
      <c r="I76" s="47" t="s">
        <v>38</v>
      </c>
      <c r="J76" s="48">
        <f>IF(I76="Less(-)",-1,1)</f>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ROUND(total_amount_ba($B$2,$D$2,D76,F76,J76,K76,M76),0)</f>
        <v>856</v>
      </c>
      <c r="BB76" s="54">
        <f>BA76+SUM(N76:AZ76)</f>
        <v>856</v>
      </c>
      <c r="BC76" s="50" t="str">
        <f>SpellNumber(L76,BB76)</f>
        <v>INR  Eight Hundred &amp; Fifty Six  Only</v>
      </c>
      <c r="IA76" s="22">
        <v>12.06</v>
      </c>
      <c r="IB76" s="22" t="s">
        <v>86</v>
      </c>
      <c r="IC76" s="22" t="s">
        <v>149</v>
      </c>
      <c r="ID76" s="22">
        <v>4</v>
      </c>
      <c r="IE76" s="23" t="s">
        <v>73</v>
      </c>
      <c r="IF76" s="23"/>
      <c r="IG76" s="23"/>
      <c r="IH76" s="23"/>
      <c r="II76" s="23"/>
    </row>
    <row r="77" spans="1:243" s="22" customFormat="1" ht="28.5">
      <c r="A77" s="63">
        <v>12.07</v>
      </c>
      <c r="B77" s="60" t="s">
        <v>87</v>
      </c>
      <c r="C77" s="39" t="s">
        <v>150</v>
      </c>
      <c r="D77" s="61">
        <v>13</v>
      </c>
      <c r="E77" s="62" t="s">
        <v>73</v>
      </c>
      <c r="F77" s="63">
        <v>248.83</v>
      </c>
      <c r="G77" s="40"/>
      <c r="H77" s="24"/>
      <c r="I77" s="47" t="s">
        <v>38</v>
      </c>
      <c r="J77" s="48">
        <f>IF(I77="Less(-)",-1,1)</f>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ROUND(total_amount_ba($B$2,$D$2,D77,F77,J77,K77,M77),0)</f>
        <v>3235</v>
      </c>
      <c r="BB77" s="54">
        <f>BA77+SUM(N77:AZ77)</f>
        <v>3235</v>
      </c>
      <c r="BC77" s="50" t="str">
        <f>SpellNumber(L77,BB77)</f>
        <v>INR  Three Thousand Two Hundred &amp; Thirty Five  Only</v>
      </c>
      <c r="IA77" s="22">
        <v>12.07</v>
      </c>
      <c r="IB77" s="22" t="s">
        <v>87</v>
      </c>
      <c r="IC77" s="22" t="s">
        <v>150</v>
      </c>
      <c r="ID77" s="22">
        <v>13</v>
      </c>
      <c r="IE77" s="23" t="s">
        <v>73</v>
      </c>
      <c r="IF77" s="23"/>
      <c r="IG77" s="23"/>
      <c r="IH77" s="23"/>
      <c r="II77" s="23"/>
    </row>
    <row r="78" spans="1:243" s="22" customFormat="1" ht="28.5">
      <c r="A78" s="59">
        <v>12.08</v>
      </c>
      <c r="B78" s="60" t="s">
        <v>211</v>
      </c>
      <c r="C78" s="39" t="s">
        <v>151</v>
      </c>
      <c r="D78" s="61">
        <v>136</v>
      </c>
      <c r="E78" s="62" t="s">
        <v>73</v>
      </c>
      <c r="F78" s="63">
        <v>319.64</v>
      </c>
      <c r="G78" s="40"/>
      <c r="H78" s="24"/>
      <c r="I78" s="47" t="s">
        <v>38</v>
      </c>
      <c r="J78" s="48">
        <f aca="true" t="shared" si="4" ref="J78:J108">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 aca="true" t="shared" si="5" ref="BA78:BA108">ROUND(total_amount_ba($B$2,$D$2,D78,F78,J78,K78,M78),0)</f>
        <v>43471</v>
      </c>
      <c r="BB78" s="54">
        <f aca="true" t="shared" si="6" ref="BB78:BB108">BA78+SUM(N78:AZ78)</f>
        <v>43471</v>
      </c>
      <c r="BC78" s="50" t="str">
        <f aca="true" t="shared" si="7" ref="BC78:BC108">SpellNumber(L78,BB78)</f>
        <v>INR  Forty Three Thousand Four Hundred &amp; Seventy One  Only</v>
      </c>
      <c r="IA78" s="22">
        <v>12.08</v>
      </c>
      <c r="IB78" s="22" t="s">
        <v>211</v>
      </c>
      <c r="IC78" s="22" t="s">
        <v>151</v>
      </c>
      <c r="ID78" s="22">
        <v>136</v>
      </c>
      <c r="IE78" s="23" t="s">
        <v>73</v>
      </c>
      <c r="IF78" s="23"/>
      <c r="IG78" s="23"/>
      <c r="IH78" s="23"/>
      <c r="II78" s="23"/>
    </row>
    <row r="79" spans="1:243" s="22" customFormat="1" ht="59.25" customHeight="1">
      <c r="A79" s="59">
        <v>12.09</v>
      </c>
      <c r="B79" s="60" t="s">
        <v>89</v>
      </c>
      <c r="C79" s="39" t="s">
        <v>152</v>
      </c>
      <c r="D79" s="67"/>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9"/>
      <c r="IA79" s="22">
        <v>12.09</v>
      </c>
      <c r="IB79" s="22" t="s">
        <v>89</v>
      </c>
      <c r="IC79" s="22" t="s">
        <v>152</v>
      </c>
      <c r="IE79" s="23"/>
      <c r="IF79" s="23"/>
      <c r="IG79" s="23"/>
      <c r="IH79" s="23"/>
      <c r="II79" s="23"/>
    </row>
    <row r="80" spans="1:243" s="22" customFormat="1" ht="28.5">
      <c r="A80" s="63">
        <v>12.1</v>
      </c>
      <c r="B80" s="60" t="s">
        <v>90</v>
      </c>
      <c r="C80" s="39" t="s">
        <v>153</v>
      </c>
      <c r="D80" s="61">
        <v>2</v>
      </c>
      <c r="E80" s="62" t="s">
        <v>65</v>
      </c>
      <c r="F80" s="63">
        <v>590.48</v>
      </c>
      <c r="G80" s="40"/>
      <c r="H80" s="24"/>
      <c r="I80" s="47" t="s">
        <v>38</v>
      </c>
      <c r="J80" s="48">
        <f t="shared" si="4"/>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 t="shared" si="5"/>
        <v>1181</v>
      </c>
      <c r="BB80" s="54">
        <f t="shared" si="6"/>
        <v>1181</v>
      </c>
      <c r="BC80" s="50" t="str">
        <f t="shared" si="7"/>
        <v>INR  One Thousand One Hundred &amp; Eighty One  Only</v>
      </c>
      <c r="IA80" s="22">
        <v>12.1</v>
      </c>
      <c r="IB80" s="22" t="s">
        <v>90</v>
      </c>
      <c r="IC80" s="22" t="s">
        <v>153</v>
      </c>
      <c r="ID80" s="22">
        <v>2</v>
      </c>
      <c r="IE80" s="23" t="s">
        <v>65</v>
      </c>
      <c r="IF80" s="23"/>
      <c r="IG80" s="23"/>
      <c r="IH80" s="23"/>
      <c r="II80" s="23"/>
    </row>
    <row r="81" spans="1:243" s="22" customFormat="1" ht="42.75">
      <c r="A81" s="59">
        <v>12.11</v>
      </c>
      <c r="B81" s="64" t="s">
        <v>91</v>
      </c>
      <c r="C81" s="39" t="s">
        <v>154</v>
      </c>
      <c r="D81" s="67"/>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9"/>
      <c r="IA81" s="22">
        <v>12.11</v>
      </c>
      <c r="IB81" s="22" t="s">
        <v>91</v>
      </c>
      <c r="IC81" s="22" t="s">
        <v>154</v>
      </c>
      <c r="IE81" s="23"/>
      <c r="IF81" s="23"/>
      <c r="IG81" s="23"/>
      <c r="IH81" s="23"/>
      <c r="II81" s="23"/>
    </row>
    <row r="82" spans="1:243" s="22" customFormat="1" ht="33.75" customHeight="1">
      <c r="A82" s="59">
        <v>12.12</v>
      </c>
      <c r="B82" s="64" t="s">
        <v>212</v>
      </c>
      <c r="C82" s="39" t="s">
        <v>155</v>
      </c>
      <c r="D82" s="61">
        <v>4</v>
      </c>
      <c r="E82" s="62" t="s">
        <v>65</v>
      </c>
      <c r="F82" s="63">
        <v>435.9</v>
      </c>
      <c r="G82" s="40"/>
      <c r="H82" s="24"/>
      <c r="I82" s="47" t="s">
        <v>38</v>
      </c>
      <c r="J82" s="48">
        <f t="shared" si="4"/>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5"/>
        <v>1744</v>
      </c>
      <c r="BB82" s="54">
        <f t="shared" si="6"/>
        <v>1744</v>
      </c>
      <c r="BC82" s="50" t="str">
        <f t="shared" si="7"/>
        <v>INR  One Thousand Seven Hundred &amp; Forty Four  Only</v>
      </c>
      <c r="IA82" s="22">
        <v>12.12</v>
      </c>
      <c r="IB82" s="22" t="s">
        <v>212</v>
      </c>
      <c r="IC82" s="22" t="s">
        <v>155</v>
      </c>
      <c r="ID82" s="22">
        <v>4</v>
      </c>
      <c r="IE82" s="23" t="s">
        <v>65</v>
      </c>
      <c r="IF82" s="23"/>
      <c r="IG82" s="23"/>
      <c r="IH82" s="23"/>
      <c r="II82" s="23"/>
    </row>
    <row r="83" spans="1:243" s="22" customFormat="1" ht="28.5">
      <c r="A83" s="63">
        <v>12.13</v>
      </c>
      <c r="B83" s="60" t="s">
        <v>92</v>
      </c>
      <c r="C83" s="39" t="s">
        <v>156</v>
      </c>
      <c r="D83" s="61">
        <v>6</v>
      </c>
      <c r="E83" s="62" t="s">
        <v>65</v>
      </c>
      <c r="F83" s="63">
        <v>403.5</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3"/>
      <c r="BA83" s="42">
        <f t="shared" si="5"/>
        <v>2421</v>
      </c>
      <c r="BB83" s="54">
        <f t="shared" si="6"/>
        <v>2421</v>
      </c>
      <c r="BC83" s="50" t="str">
        <f t="shared" si="7"/>
        <v>INR  Two Thousand Four Hundred &amp; Twenty One  Only</v>
      </c>
      <c r="IA83" s="22">
        <v>12.13</v>
      </c>
      <c r="IB83" s="22" t="s">
        <v>92</v>
      </c>
      <c r="IC83" s="22" t="s">
        <v>156</v>
      </c>
      <c r="ID83" s="22">
        <v>6</v>
      </c>
      <c r="IE83" s="23" t="s">
        <v>65</v>
      </c>
      <c r="IF83" s="23"/>
      <c r="IG83" s="23"/>
      <c r="IH83" s="23"/>
      <c r="II83" s="23"/>
    </row>
    <row r="84" spans="1:243" s="22" customFormat="1" ht="20.25" customHeight="1">
      <c r="A84" s="59">
        <v>12.14</v>
      </c>
      <c r="B84" s="60" t="s">
        <v>213</v>
      </c>
      <c r="C84" s="39" t="s">
        <v>157</v>
      </c>
      <c r="D84" s="61">
        <v>4</v>
      </c>
      <c r="E84" s="62" t="s">
        <v>65</v>
      </c>
      <c r="F84" s="63">
        <v>509.64</v>
      </c>
      <c r="G84" s="40"/>
      <c r="H84" s="24"/>
      <c r="I84" s="47" t="s">
        <v>38</v>
      </c>
      <c r="J84" s="48">
        <f t="shared" si="4"/>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 t="shared" si="5"/>
        <v>2039</v>
      </c>
      <c r="BB84" s="54">
        <f t="shared" si="6"/>
        <v>2039</v>
      </c>
      <c r="BC84" s="50" t="str">
        <f t="shared" si="7"/>
        <v>INR  Two Thousand  &amp;Thirty Nine  Only</v>
      </c>
      <c r="IA84" s="22">
        <v>12.14</v>
      </c>
      <c r="IB84" s="22" t="s">
        <v>213</v>
      </c>
      <c r="IC84" s="22" t="s">
        <v>157</v>
      </c>
      <c r="ID84" s="22">
        <v>4</v>
      </c>
      <c r="IE84" s="23" t="s">
        <v>65</v>
      </c>
      <c r="IF84" s="23"/>
      <c r="IG84" s="23"/>
      <c r="IH84" s="23"/>
      <c r="II84" s="23"/>
    </row>
    <row r="85" spans="1:243" s="22" customFormat="1" ht="57">
      <c r="A85" s="59">
        <v>12.15</v>
      </c>
      <c r="B85" s="60" t="s">
        <v>214</v>
      </c>
      <c r="C85" s="39" t="s">
        <v>158</v>
      </c>
      <c r="D85" s="67"/>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9"/>
      <c r="IA85" s="22">
        <v>12.15</v>
      </c>
      <c r="IB85" s="22" t="s">
        <v>214</v>
      </c>
      <c r="IC85" s="22" t="s">
        <v>158</v>
      </c>
      <c r="IE85" s="23"/>
      <c r="IF85" s="23"/>
      <c r="IG85" s="23"/>
      <c r="IH85" s="23"/>
      <c r="II85" s="23"/>
    </row>
    <row r="86" spans="1:243" s="22" customFormat="1" ht="20.25" customHeight="1">
      <c r="A86" s="63">
        <v>12.16</v>
      </c>
      <c r="B86" s="60" t="s">
        <v>92</v>
      </c>
      <c r="C86" s="39" t="s">
        <v>159</v>
      </c>
      <c r="D86" s="61">
        <v>1</v>
      </c>
      <c r="E86" s="62" t="s">
        <v>65</v>
      </c>
      <c r="F86" s="63">
        <v>338.79</v>
      </c>
      <c r="G86" s="40"/>
      <c r="H86" s="24"/>
      <c r="I86" s="47" t="s">
        <v>38</v>
      </c>
      <c r="J86" s="48">
        <f t="shared" si="4"/>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 t="shared" si="5"/>
        <v>339</v>
      </c>
      <c r="BB86" s="54">
        <f t="shared" si="6"/>
        <v>339</v>
      </c>
      <c r="BC86" s="50" t="str">
        <f t="shared" si="7"/>
        <v>INR  Three Hundred &amp; Thirty Nine  Only</v>
      </c>
      <c r="IA86" s="22">
        <v>12.16</v>
      </c>
      <c r="IB86" s="22" t="s">
        <v>92</v>
      </c>
      <c r="IC86" s="22" t="s">
        <v>159</v>
      </c>
      <c r="ID86" s="22">
        <v>1</v>
      </c>
      <c r="IE86" s="23" t="s">
        <v>65</v>
      </c>
      <c r="IF86" s="23"/>
      <c r="IG86" s="23"/>
      <c r="IH86" s="23"/>
      <c r="II86" s="23"/>
    </row>
    <row r="87" spans="1:243" s="22" customFormat="1" ht="57">
      <c r="A87" s="59">
        <v>12.17</v>
      </c>
      <c r="B87" s="64" t="s">
        <v>215</v>
      </c>
      <c r="C87" s="39" t="s">
        <v>160</v>
      </c>
      <c r="D87" s="67"/>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9"/>
      <c r="IA87" s="22">
        <v>12.17</v>
      </c>
      <c r="IB87" s="22" t="s">
        <v>215</v>
      </c>
      <c r="IC87" s="22" t="s">
        <v>160</v>
      </c>
      <c r="IE87" s="23"/>
      <c r="IF87" s="23"/>
      <c r="IG87" s="23"/>
      <c r="IH87" s="23"/>
      <c r="II87" s="23"/>
    </row>
    <row r="88" spans="1:243" s="22" customFormat="1" ht="27" customHeight="1">
      <c r="A88" s="59">
        <v>12.18</v>
      </c>
      <c r="B88" s="64" t="s">
        <v>92</v>
      </c>
      <c r="C88" s="39" t="s">
        <v>161</v>
      </c>
      <c r="D88" s="61">
        <v>10</v>
      </c>
      <c r="E88" s="62" t="s">
        <v>65</v>
      </c>
      <c r="F88" s="63">
        <v>228.97</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5"/>
        <v>2290</v>
      </c>
      <c r="BB88" s="54">
        <f t="shared" si="6"/>
        <v>2290</v>
      </c>
      <c r="BC88" s="50" t="str">
        <f t="shared" si="7"/>
        <v>INR  Two Thousand Two Hundred &amp; Ninety  Only</v>
      </c>
      <c r="IA88" s="22">
        <v>12.18</v>
      </c>
      <c r="IB88" s="22" t="s">
        <v>92</v>
      </c>
      <c r="IC88" s="22" t="s">
        <v>161</v>
      </c>
      <c r="ID88" s="22">
        <v>10</v>
      </c>
      <c r="IE88" s="23" t="s">
        <v>65</v>
      </c>
      <c r="IF88" s="23"/>
      <c r="IG88" s="23"/>
      <c r="IH88" s="23"/>
      <c r="II88" s="23"/>
    </row>
    <row r="89" spans="1:243" s="22" customFormat="1" ht="28.5">
      <c r="A89" s="63">
        <v>12.19</v>
      </c>
      <c r="B89" s="60" t="s">
        <v>212</v>
      </c>
      <c r="C89" s="39" t="s">
        <v>162</v>
      </c>
      <c r="D89" s="61">
        <v>10</v>
      </c>
      <c r="E89" s="62" t="s">
        <v>65</v>
      </c>
      <c r="F89" s="63">
        <v>298.2</v>
      </c>
      <c r="G89" s="40"/>
      <c r="H89" s="24"/>
      <c r="I89" s="47" t="s">
        <v>38</v>
      </c>
      <c r="J89" s="48">
        <f t="shared" si="4"/>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3"/>
      <c r="BA89" s="42">
        <f t="shared" si="5"/>
        <v>2982</v>
      </c>
      <c r="BB89" s="54">
        <f t="shared" si="6"/>
        <v>2982</v>
      </c>
      <c r="BC89" s="50" t="str">
        <f t="shared" si="7"/>
        <v>INR  Two Thousand Nine Hundred &amp; Eighty Two  Only</v>
      </c>
      <c r="IA89" s="22">
        <v>12.19</v>
      </c>
      <c r="IB89" s="22" t="s">
        <v>212</v>
      </c>
      <c r="IC89" s="22" t="s">
        <v>162</v>
      </c>
      <c r="ID89" s="22">
        <v>10</v>
      </c>
      <c r="IE89" s="23" t="s">
        <v>65</v>
      </c>
      <c r="IF89" s="23"/>
      <c r="IG89" s="23"/>
      <c r="IH89" s="23"/>
      <c r="II89" s="23"/>
    </row>
    <row r="90" spans="1:243" s="22" customFormat="1" ht="15.75" customHeight="1">
      <c r="A90" s="59">
        <v>12.2</v>
      </c>
      <c r="B90" s="60" t="s">
        <v>216</v>
      </c>
      <c r="C90" s="39" t="s">
        <v>163</v>
      </c>
      <c r="D90" s="61">
        <v>4</v>
      </c>
      <c r="E90" s="62" t="s">
        <v>65</v>
      </c>
      <c r="F90" s="63">
        <v>336.91</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5"/>
        <v>1348</v>
      </c>
      <c r="BB90" s="54">
        <f t="shared" si="6"/>
        <v>1348</v>
      </c>
      <c r="BC90" s="50" t="str">
        <f t="shared" si="7"/>
        <v>INR  One Thousand Three Hundred &amp; Forty Eight  Only</v>
      </c>
      <c r="IA90" s="22">
        <v>12.2</v>
      </c>
      <c r="IB90" s="22" t="s">
        <v>216</v>
      </c>
      <c r="IC90" s="22" t="s">
        <v>163</v>
      </c>
      <c r="ID90" s="22">
        <v>4</v>
      </c>
      <c r="IE90" s="23" t="s">
        <v>65</v>
      </c>
      <c r="IF90" s="23"/>
      <c r="IG90" s="23"/>
      <c r="IH90" s="23"/>
      <c r="II90" s="23"/>
    </row>
    <row r="91" spans="1:243" s="22" customFormat="1" ht="114">
      <c r="A91" s="59">
        <v>12.21</v>
      </c>
      <c r="B91" s="60" t="s">
        <v>217</v>
      </c>
      <c r="C91" s="39" t="s">
        <v>164</v>
      </c>
      <c r="D91" s="61">
        <v>1000</v>
      </c>
      <c r="E91" s="62" t="s">
        <v>235</v>
      </c>
      <c r="F91" s="63">
        <v>7.71</v>
      </c>
      <c r="G91" s="40"/>
      <c r="H91" s="24"/>
      <c r="I91" s="47" t="s">
        <v>38</v>
      </c>
      <c r="J91" s="48">
        <f t="shared" si="4"/>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3"/>
      <c r="BA91" s="42">
        <f t="shared" si="5"/>
        <v>7710</v>
      </c>
      <c r="BB91" s="54">
        <f t="shared" si="6"/>
        <v>7710</v>
      </c>
      <c r="BC91" s="50" t="str">
        <f t="shared" si="7"/>
        <v>INR  Seven Thousand Seven Hundred &amp; Ten  Only</v>
      </c>
      <c r="IA91" s="22">
        <v>12.21</v>
      </c>
      <c r="IB91" s="22" t="s">
        <v>217</v>
      </c>
      <c r="IC91" s="22" t="s">
        <v>164</v>
      </c>
      <c r="ID91" s="22">
        <v>1000</v>
      </c>
      <c r="IE91" s="23" t="s">
        <v>235</v>
      </c>
      <c r="IF91" s="23"/>
      <c r="IG91" s="23"/>
      <c r="IH91" s="23"/>
      <c r="II91" s="23"/>
    </row>
    <row r="92" spans="1:243" s="22" customFormat="1" ht="57">
      <c r="A92" s="63">
        <v>12.22</v>
      </c>
      <c r="B92" s="60" t="s">
        <v>94</v>
      </c>
      <c r="C92" s="39" t="s">
        <v>165</v>
      </c>
      <c r="D92" s="67"/>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9"/>
      <c r="IA92" s="22">
        <v>12.22</v>
      </c>
      <c r="IB92" s="22" t="s">
        <v>94</v>
      </c>
      <c r="IC92" s="22" t="s">
        <v>165</v>
      </c>
      <c r="IE92" s="23"/>
      <c r="IF92" s="23"/>
      <c r="IG92" s="23"/>
      <c r="IH92" s="23"/>
      <c r="II92" s="23"/>
    </row>
    <row r="93" spans="1:243" s="22" customFormat="1" ht="28.5">
      <c r="A93" s="59">
        <v>12.23</v>
      </c>
      <c r="B93" s="64" t="s">
        <v>93</v>
      </c>
      <c r="C93" s="39" t="s">
        <v>166</v>
      </c>
      <c r="D93" s="61">
        <v>8</v>
      </c>
      <c r="E93" s="62" t="s">
        <v>65</v>
      </c>
      <c r="F93" s="63">
        <v>484.3</v>
      </c>
      <c r="G93" s="40"/>
      <c r="H93" s="24"/>
      <c r="I93" s="47" t="s">
        <v>38</v>
      </c>
      <c r="J93" s="48">
        <f t="shared" si="4"/>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3"/>
      <c r="BA93" s="42">
        <f t="shared" si="5"/>
        <v>3874</v>
      </c>
      <c r="BB93" s="54">
        <f t="shared" si="6"/>
        <v>3874</v>
      </c>
      <c r="BC93" s="50" t="str">
        <f t="shared" si="7"/>
        <v>INR  Three Thousand Eight Hundred &amp; Seventy Four  Only</v>
      </c>
      <c r="IA93" s="22">
        <v>12.23</v>
      </c>
      <c r="IB93" s="22" t="s">
        <v>93</v>
      </c>
      <c r="IC93" s="22" t="s">
        <v>166</v>
      </c>
      <c r="ID93" s="22">
        <v>8</v>
      </c>
      <c r="IE93" s="23" t="s">
        <v>65</v>
      </c>
      <c r="IF93" s="23"/>
      <c r="IG93" s="23"/>
      <c r="IH93" s="23"/>
      <c r="II93" s="23"/>
    </row>
    <row r="94" spans="1:243" s="22" customFormat="1" ht="128.25">
      <c r="A94" s="59">
        <v>12.24</v>
      </c>
      <c r="B94" s="64" t="s">
        <v>218</v>
      </c>
      <c r="C94" s="39" t="s">
        <v>167</v>
      </c>
      <c r="D94" s="61">
        <v>15</v>
      </c>
      <c r="E94" s="62" t="s">
        <v>65</v>
      </c>
      <c r="F94" s="63">
        <v>302.14</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 t="shared" si="5"/>
        <v>4532</v>
      </c>
      <c r="BB94" s="54">
        <f t="shared" si="6"/>
        <v>4532</v>
      </c>
      <c r="BC94" s="50" t="str">
        <f t="shared" si="7"/>
        <v>INR  Four Thousand Five Hundred &amp; Thirty Two  Only</v>
      </c>
      <c r="IA94" s="22">
        <v>12.24</v>
      </c>
      <c r="IB94" s="22" t="s">
        <v>218</v>
      </c>
      <c r="IC94" s="22" t="s">
        <v>167</v>
      </c>
      <c r="ID94" s="22">
        <v>15</v>
      </c>
      <c r="IE94" s="23" t="s">
        <v>65</v>
      </c>
      <c r="IF94" s="23"/>
      <c r="IG94" s="23"/>
      <c r="IH94" s="23"/>
      <c r="II94" s="23"/>
    </row>
    <row r="95" spans="1:243" s="22" customFormat="1" ht="18" customHeight="1">
      <c r="A95" s="63">
        <v>13</v>
      </c>
      <c r="B95" s="60" t="s">
        <v>219</v>
      </c>
      <c r="C95" s="39" t="s">
        <v>168</v>
      </c>
      <c r="D95" s="67"/>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9"/>
      <c r="IA95" s="22">
        <v>13</v>
      </c>
      <c r="IB95" s="65" t="s">
        <v>219</v>
      </c>
      <c r="IC95" s="22" t="s">
        <v>168</v>
      </c>
      <c r="IE95" s="23"/>
      <c r="IF95" s="23"/>
      <c r="IG95" s="23"/>
      <c r="IH95" s="23"/>
      <c r="II95" s="23"/>
    </row>
    <row r="96" spans="1:237" ht="85.5">
      <c r="A96" s="59">
        <v>13.01</v>
      </c>
      <c r="B96" s="60" t="s">
        <v>220</v>
      </c>
      <c r="C96" s="39" t="s">
        <v>238</v>
      </c>
      <c r="D96" s="67"/>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9"/>
      <c r="IA96" s="1">
        <v>13.01</v>
      </c>
      <c r="IB96" s="1" t="s">
        <v>220</v>
      </c>
      <c r="IC96" s="1" t="s">
        <v>238</v>
      </c>
    </row>
    <row r="97" spans="1:239" ht="27.75" customHeight="1">
      <c r="A97" s="59">
        <v>13.02</v>
      </c>
      <c r="B97" s="60" t="s">
        <v>221</v>
      </c>
      <c r="C97" s="39" t="s">
        <v>239</v>
      </c>
      <c r="D97" s="61">
        <v>140</v>
      </c>
      <c r="E97" s="62" t="s">
        <v>73</v>
      </c>
      <c r="F97" s="63">
        <v>438.57</v>
      </c>
      <c r="G97" s="40"/>
      <c r="H97" s="24"/>
      <c r="I97" s="47" t="s">
        <v>38</v>
      </c>
      <c r="J97" s="48">
        <f t="shared" si="4"/>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3"/>
      <c r="BA97" s="42">
        <f t="shared" si="5"/>
        <v>61400</v>
      </c>
      <c r="BB97" s="54">
        <f t="shared" si="6"/>
        <v>61400</v>
      </c>
      <c r="BC97" s="50" t="str">
        <f t="shared" si="7"/>
        <v>INR  Sixty One Thousand Four Hundred    Only</v>
      </c>
      <c r="IA97" s="1">
        <v>13.02</v>
      </c>
      <c r="IB97" s="1" t="s">
        <v>221</v>
      </c>
      <c r="IC97" s="1" t="s">
        <v>239</v>
      </c>
      <c r="ID97" s="1">
        <v>140</v>
      </c>
      <c r="IE97" s="3" t="s">
        <v>73</v>
      </c>
    </row>
    <row r="98" spans="1:237" ht="85.5">
      <c r="A98" s="63">
        <v>13.03</v>
      </c>
      <c r="B98" s="60" t="s">
        <v>222</v>
      </c>
      <c r="C98" s="39" t="s">
        <v>240</v>
      </c>
      <c r="D98" s="67"/>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9"/>
      <c r="IA98" s="1">
        <v>13.03</v>
      </c>
      <c r="IB98" s="1" t="s">
        <v>222</v>
      </c>
      <c r="IC98" s="1" t="s">
        <v>240</v>
      </c>
    </row>
    <row r="99" spans="1:239" ht="33" customHeight="1">
      <c r="A99" s="59">
        <v>13.04</v>
      </c>
      <c r="B99" s="64" t="s">
        <v>223</v>
      </c>
      <c r="C99" s="39" t="s">
        <v>241</v>
      </c>
      <c r="D99" s="61">
        <v>140</v>
      </c>
      <c r="E99" s="62" t="s">
        <v>73</v>
      </c>
      <c r="F99" s="63">
        <v>876.06</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3"/>
      <c r="BA99" s="42">
        <f t="shared" si="5"/>
        <v>122648</v>
      </c>
      <c r="BB99" s="54">
        <f t="shared" si="6"/>
        <v>122648</v>
      </c>
      <c r="BC99" s="50" t="str">
        <f t="shared" si="7"/>
        <v>INR  One Lakh Twenty Two Thousand Six Hundred &amp; Forty Eight  Only</v>
      </c>
      <c r="IA99" s="1">
        <v>13.04</v>
      </c>
      <c r="IB99" s="1" t="s">
        <v>223</v>
      </c>
      <c r="IC99" s="1" t="s">
        <v>241</v>
      </c>
      <c r="ID99" s="1">
        <v>140</v>
      </c>
      <c r="IE99" s="3" t="s">
        <v>73</v>
      </c>
    </row>
    <row r="100" spans="1:237" ht="103.5" customHeight="1">
      <c r="A100" s="59">
        <v>13.05</v>
      </c>
      <c r="B100" s="64" t="s">
        <v>224</v>
      </c>
      <c r="C100" s="39" t="s">
        <v>242</v>
      </c>
      <c r="D100" s="67"/>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9"/>
      <c r="IA100" s="1">
        <v>13.05</v>
      </c>
      <c r="IB100" s="1" t="s">
        <v>224</v>
      </c>
      <c r="IC100" s="1" t="s">
        <v>242</v>
      </c>
    </row>
    <row r="101" spans="1:237" ht="15.75">
      <c r="A101" s="63">
        <v>13.06</v>
      </c>
      <c r="B101" s="60" t="s">
        <v>225</v>
      </c>
      <c r="C101" s="39" t="s">
        <v>243</v>
      </c>
      <c r="D101" s="67"/>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9"/>
      <c r="IA101" s="1">
        <v>13.06</v>
      </c>
      <c r="IB101" s="1" t="s">
        <v>225</v>
      </c>
      <c r="IC101" s="1" t="s">
        <v>243</v>
      </c>
    </row>
    <row r="102" spans="1:239" ht="42.75">
      <c r="A102" s="59">
        <v>13.07</v>
      </c>
      <c r="B102" s="60" t="s">
        <v>226</v>
      </c>
      <c r="C102" s="39" t="s">
        <v>244</v>
      </c>
      <c r="D102" s="61">
        <v>6</v>
      </c>
      <c r="E102" s="62" t="s">
        <v>65</v>
      </c>
      <c r="F102" s="63">
        <v>2022.79</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3"/>
      <c r="BA102" s="42">
        <f t="shared" si="5"/>
        <v>12137</v>
      </c>
      <c r="BB102" s="54">
        <f t="shared" si="6"/>
        <v>12137</v>
      </c>
      <c r="BC102" s="50" t="str">
        <f t="shared" si="7"/>
        <v>INR  Twelve Thousand One Hundred &amp; Thirty Seven  Only</v>
      </c>
      <c r="IA102" s="1">
        <v>13.07</v>
      </c>
      <c r="IB102" s="1" t="s">
        <v>226</v>
      </c>
      <c r="IC102" s="1" t="s">
        <v>244</v>
      </c>
      <c r="ID102" s="1">
        <v>6</v>
      </c>
      <c r="IE102" s="3" t="s">
        <v>65</v>
      </c>
    </row>
    <row r="103" spans="1:237" ht="231" customHeight="1">
      <c r="A103" s="59">
        <v>13.08</v>
      </c>
      <c r="B103" s="60" t="s">
        <v>227</v>
      </c>
      <c r="C103" s="39" t="s">
        <v>245</v>
      </c>
      <c r="D103" s="67"/>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9"/>
      <c r="IA103" s="1">
        <v>13.08</v>
      </c>
      <c r="IB103" s="1" t="s">
        <v>227</v>
      </c>
      <c r="IC103" s="1" t="s">
        <v>245</v>
      </c>
    </row>
    <row r="104" spans="1:237" ht="99.75">
      <c r="A104" s="63">
        <v>13.09</v>
      </c>
      <c r="B104" s="60" t="s">
        <v>228</v>
      </c>
      <c r="C104" s="39" t="s">
        <v>246</v>
      </c>
      <c r="D104" s="67"/>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9"/>
      <c r="IA104" s="1">
        <v>13.09</v>
      </c>
      <c r="IB104" s="1" t="s">
        <v>228</v>
      </c>
      <c r="IC104" s="1" t="s">
        <v>246</v>
      </c>
    </row>
    <row r="105" spans="1:239" ht="42.75">
      <c r="A105" s="59">
        <v>13.1</v>
      </c>
      <c r="B105" s="60" t="s">
        <v>226</v>
      </c>
      <c r="C105" s="39" t="s">
        <v>247</v>
      </c>
      <c r="D105" s="61">
        <v>10</v>
      </c>
      <c r="E105" s="62" t="s">
        <v>65</v>
      </c>
      <c r="F105" s="63">
        <v>9561.63</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3"/>
      <c r="BA105" s="42">
        <f t="shared" si="5"/>
        <v>95616</v>
      </c>
      <c r="BB105" s="54">
        <f t="shared" si="6"/>
        <v>95616</v>
      </c>
      <c r="BC105" s="50" t="str">
        <f t="shared" si="7"/>
        <v>INR  Ninety Five Thousand Six Hundred &amp; Sixteen  Only</v>
      </c>
      <c r="IA105" s="1">
        <v>13.1</v>
      </c>
      <c r="IB105" s="1" t="s">
        <v>226</v>
      </c>
      <c r="IC105" s="1" t="s">
        <v>247</v>
      </c>
      <c r="ID105" s="1">
        <v>10</v>
      </c>
      <c r="IE105" s="3" t="s">
        <v>65</v>
      </c>
    </row>
    <row r="106" spans="1:237" ht="15.75">
      <c r="A106" s="59">
        <v>13.11</v>
      </c>
      <c r="B106" s="60" t="s">
        <v>229</v>
      </c>
      <c r="C106" s="39" t="s">
        <v>248</v>
      </c>
      <c r="D106" s="67"/>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9"/>
      <c r="IA106" s="1">
        <v>13.11</v>
      </c>
      <c r="IB106" s="1" t="s">
        <v>229</v>
      </c>
      <c r="IC106" s="1" t="s">
        <v>248</v>
      </c>
    </row>
    <row r="107" spans="1:237" ht="15.75">
      <c r="A107" s="59">
        <v>13.12</v>
      </c>
      <c r="B107" s="60" t="s">
        <v>230</v>
      </c>
      <c r="C107" s="39" t="s">
        <v>249</v>
      </c>
      <c r="D107" s="67"/>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9"/>
      <c r="IA107" s="1">
        <v>13.12</v>
      </c>
      <c r="IB107" s="1" t="s">
        <v>230</v>
      </c>
      <c r="IC107" s="1" t="s">
        <v>249</v>
      </c>
    </row>
    <row r="108" spans="1:239" ht="42.75">
      <c r="A108" s="59">
        <v>13.13</v>
      </c>
      <c r="B108" s="60" t="s">
        <v>226</v>
      </c>
      <c r="C108" s="39" t="s">
        <v>250</v>
      </c>
      <c r="D108" s="61">
        <v>5</v>
      </c>
      <c r="E108" s="62" t="s">
        <v>73</v>
      </c>
      <c r="F108" s="63">
        <v>6578.69</v>
      </c>
      <c r="G108" s="40"/>
      <c r="H108" s="24"/>
      <c r="I108" s="47" t="s">
        <v>38</v>
      </c>
      <c r="J108" s="48">
        <f t="shared" si="4"/>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3"/>
      <c r="BA108" s="42">
        <f t="shared" si="5"/>
        <v>32893</v>
      </c>
      <c r="BB108" s="54">
        <f t="shared" si="6"/>
        <v>32893</v>
      </c>
      <c r="BC108" s="50" t="str">
        <f t="shared" si="7"/>
        <v>INR  Thirty Two Thousand Eight Hundred &amp; Ninety Three  Only</v>
      </c>
      <c r="IA108" s="1">
        <v>13.13</v>
      </c>
      <c r="IB108" s="1" t="s">
        <v>226</v>
      </c>
      <c r="IC108" s="1" t="s">
        <v>250</v>
      </c>
      <c r="ID108" s="1">
        <v>5</v>
      </c>
      <c r="IE108" s="3" t="s">
        <v>73</v>
      </c>
    </row>
    <row r="109" spans="1:237" ht="171">
      <c r="A109" s="59">
        <v>13.14</v>
      </c>
      <c r="B109" s="60" t="s">
        <v>231</v>
      </c>
      <c r="C109" s="39" t="s">
        <v>251</v>
      </c>
      <c r="D109" s="67"/>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9"/>
      <c r="IA109" s="1">
        <v>13.14</v>
      </c>
      <c r="IB109" s="1" t="s">
        <v>231</v>
      </c>
      <c r="IC109" s="1" t="s">
        <v>251</v>
      </c>
    </row>
    <row r="110" spans="1:239" ht="28.5">
      <c r="A110" s="59">
        <v>13.15</v>
      </c>
      <c r="B110" s="60" t="s">
        <v>232</v>
      </c>
      <c r="C110" s="39" t="s">
        <v>252</v>
      </c>
      <c r="D110" s="61">
        <v>1</v>
      </c>
      <c r="E110" s="62" t="s">
        <v>65</v>
      </c>
      <c r="F110" s="63">
        <v>546.69</v>
      </c>
      <c r="G110" s="40"/>
      <c r="H110" s="24"/>
      <c r="I110" s="47" t="s">
        <v>38</v>
      </c>
      <c r="J110" s="48">
        <f>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3"/>
      <c r="BA110" s="42">
        <f>ROUND(total_amount_ba($B$2,$D$2,D110,F110,J110,K110,M110),0)</f>
        <v>547</v>
      </c>
      <c r="BB110" s="54">
        <f>BA110+SUM(N110:AZ110)</f>
        <v>547</v>
      </c>
      <c r="BC110" s="50" t="str">
        <f>SpellNumber(L110,BB110)</f>
        <v>INR  Five Hundred &amp; Forty Seven  Only</v>
      </c>
      <c r="IA110" s="1">
        <v>13.15</v>
      </c>
      <c r="IB110" s="1" t="s">
        <v>232</v>
      </c>
      <c r="IC110" s="1" t="s">
        <v>252</v>
      </c>
      <c r="ID110" s="1">
        <v>1</v>
      </c>
      <c r="IE110" s="3" t="s">
        <v>65</v>
      </c>
    </row>
    <row r="111" spans="1:237" ht="15.75">
      <c r="A111" s="59">
        <v>14</v>
      </c>
      <c r="B111" s="60" t="s">
        <v>233</v>
      </c>
      <c r="C111" s="39" t="s">
        <v>253</v>
      </c>
      <c r="D111" s="67"/>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9"/>
      <c r="IA111" s="1">
        <v>14</v>
      </c>
      <c r="IB111" s="1" t="s">
        <v>233</v>
      </c>
      <c r="IC111" s="1" t="s">
        <v>253</v>
      </c>
    </row>
    <row r="112" spans="1:239" ht="105" customHeight="1">
      <c r="A112" s="59">
        <v>14.01</v>
      </c>
      <c r="B112" s="60" t="s">
        <v>234</v>
      </c>
      <c r="C112" s="39" t="s">
        <v>254</v>
      </c>
      <c r="D112" s="61">
        <v>3.4</v>
      </c>
      <c r="E112" s="62" t="s">
        <v>236</v>
      </c>
      <c r="F112" s="63">
        <v>4942.04</v>
      </c>
      <c r="G112" s="40"/>
      <c r="H112" s="24"/>
      <c r="I112" s="47" t="s">
        <v>38</v>
      </c>
      <c r="J112" s="48">
        <f>IF(I112="Less(-)",-1,1)</f>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3"/>
      <c r="BA112" s="42">
        <f>ROUND(total_amount_ba($B$2,$D$2,D112,F112,J112,K112,M112),0)</f>
        <v>16803</v>
      </c>
      <c r="BB112" s="54">
        <f>BA112+SUM(N112:AZ112)</f>
        <v>16803</v>
      </c>
      <c r="BC112" s="50" t="str">
        <f>SpellNumber(L112,BB112)</f>
        <v>INR  Sixteen Thousand Eight Hundred &amp; Three  Only</v>
      </c>
      <c r="IA112" s="1">
        <v>14.01</v>
      </c>
      <c r="IB112" s="66" t="s">
        <v>234</v>
      </c>
      <c r="IC112" s="1" t="s">
        <v>254</v>
      </c>
      <c r="ID112" s="1">
        <v>3.4</v>
      </c>
      <c r="IE112" s="3" t="s">
        <v>236</v>
      </c>
    </row>
    <row r="113" spans="1:55" ht="28.5">
      <c r="A113" s="25" t="s">
        <v>46</v>
      </c>
      <c r="B113" s="26"/>
      <c r="C113" s="27"/>
      <c r="D113" s="43"/>
      <c r="E113" s="43"/>
      <c r="F113" s="43"/>
      <c r="G113" s="43"/>
      <c r="H113" s="55"/>
      <c r="I113" s="55"/>
      <c r="J113" s="55"/>
      <c r="K113" s="55"/>
      <c r="L113" s="56"/>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57">
        <f>SUM(BA13:BA112)</f>
        <v>701942</v>
      </c>
      <c r="BB113" s="58">
        <f>SUM(BB13:BB112)</f>
        <v>701942</v>
      </c>
      <c r="BC113" s="50" t="str">
        <f>SpellNumber(L113,BB113)</f>
        <v>  Seven Lakh One Thousand Nine Hundred &amp; Forty Two  Only</v>
      </c>
    </row>
    <row r="114" spans="1:55" ht="18">
      <c r="A114" s="26" t="s">
        <v>47</v>
      </c>
      <c r="B114" s="28"/>
      <c r="C114" s="29"/>
      <c r="D114" s="30"/>
      <c r="E114" s="44" t="s">
        <v>54</v>
      </c>
      <c r="F114" s="45"/>
      <c r="G114" s="31"/>
      <c r="H114" s="32"/>
      <c r="I114" s="32"/>
      <c r="J114" s="32"/>
      <c r="K114" s="33"/>
      <c r="L114" s="34"/>
      <c r="M114" s="35"/>
      <c r="N114" s="36"/>
      <c r="O114" s="22"/>
      <c r="P114" s="22"/>
      <c r="Q114" s="22"/>
      <c r="R114" s="22"/>
      <c r="S114" s="22"/>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7">
        <f>IF(ISBLANK(F114),0,IF(E114="Excess (+)",ROUND(BA113+(BA113*F114),2),IF(E114="Less (-)",ROUND(BA113+(BA113*F114*(-1)),2),IF(E114="At Par",BA113,0))))</f>
        <v>0</v>
      </c>
      <c r="BB114" s="38">
        <f>ROUND(BA114,0)</f>
        <v>0</v>
      </c>
      <c r="BC114" s="21" t="str">
        <f>SpellNumber($E$2,BB114)</f>
        <v>INR Zero Only</v>
      </c>
    </row>
    <row r="115" spans="1:55" ht="18">
      <c r="A115" s="25" t="s">
        <v>48</v>
      </c>
      <c r="B115" s="25"/>
      <c r="C115" s="71" t="str">
        <f>SpellNumber($E$2,BB114)</f>
        <v>INR Zero Only</v>
      </c>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row>
    <row r="116" ht="15"/>
    <row r="117" ht="15"/>
    <row r="118" ht="15"/>
    <row r="119" ht="15"/>
    <row r="120" ht="15"/>
    <row r="121" ht="15"/>
    <row r="122" ht="15"/>
    <row r="123" ht="15"/>
    <row r="124" ht="15"/>
    <row r="125" ht="15"/>
    <row r="126" ht="15"/>
    <row r="127"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3" ht="15"/>
    <row r="164" ht="15"/>
    <row r="165" ht="15"/>
    <row r="166" ht="15"/>
    <row r="167" ht="15"/>
    <row r="168" ht="15"/>
    <row r="169" ht="15"/>
    <row r="170" ht="15"/>
    <row r="171" ht="15"/>
    <row r="172" ht="15"/>
    <row r="173" ht="15"/>
    <row r="174" ht="15"/>
    <row r="175" ht="15"/>
    <row r="176" ht="15"/>
    <row r="178" ht="15"/>
    <row r="179" ht="15"/>
    <row r="180" ht="15"/>
    <row r="181" ht="15"/>
    <row r="182" ht="15"/>
    <row r="183" ht="15"/>
    <row r="184" ht="15"/>
    <row r="185" ht="15"/>
    <row r="186" ht="15"/>
    <row r="188" ht="15"/>
    <row r="189" ht="15"/>
    <row r="190" ht="15"/>
    <row r="191" ht="15"/>
    <row r="192" ht="15"/>
    <row r="193" ht="15"/>
    <row r="195" ht="15"/>
    <row r="196" ht="15"/>
    <row r="197" ht="15"/>
    <row r="198" ht="15"/>
    <row r="199" ht="15"/>
    <row r="200" ht="15"/>
    <row r="202" ht="15"/>
    <row r="203" ht="15"/>
    <row r="204" ht="15"/>
    <row r="206" ht="15"/>
    <row r="207" ht="15"/>
    <row r="208" ht="15"/>
    <row r="209" ht="15"/>
    <row r="212" ht="15"/>
    <row r="213" ht="15"/>
    <row r="214" ht="15"/>
    <row r="215" ht="15"/>
    <row r="216" ht="15"/>
    <row r="217" ht="15"/>
    <row r="219" ht="15"/>
    <row r="220" ht="15"/>
    <row r="221" ht="15"/>
    <row r="223" ht="15"/>
    <row r="224" ht="15"/>
    <row r="225" ht="15"/>
    <row r="226" ht="15"/>
    <row r="227" ht="15"/>
    <row r="228" ht="15"/>
    <row r="230" ht="15"/>
    <row r="231" ht="15"/>
    <row r="232" ht="15"/>
    <row r="233" ht="15"/>
    <row r="235" ht="15"/>
    <row r="236" ht="15"/>
    <row r="237" ht="15"/>
    <row r="238" ht="15"/>
    <row r="239" ht="15"/>
    <row r="240" ht="15"/>
    <row r="241" ht="15"/>
    <row r="242" ht="15"/>
    <row r="243" ht="15"/>
    <row r="244" ht="15"/>
    <row r="246" ht="15"/>
    <row r="247" ht="15"/>
    <row r="248" ht="15"/>
    <row r="249" ht="15"/>
    <row r="250" ht="15"/>
    <row r="251" ht="15"/>
    <row r="252" ht="15"/>
    <row r="253" ht="15"/>
    <row r="254" ht="15"/>
    <row r="255" ht="15"/>
    <row r="256" ht="15"/>
    <row r="257" ht="15"/>
    <row r="258" ht="15"/>
    <row r="259" ht="15"/>
    <row r="260" ht="15"/>
    <row r="261" ht="15"/>
    <row r="262" ht="15"/>
    <row r="263" ht="15"/>
    <row r="265" ht="15"/>
    <row r="266" ht="15"/>
    <row r="267" ht="15"/>
    <row r="268" ht="15"/>
    <row r="269" ht="15"/>
    <row r="270" ht="15"/>
    <row r="271"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8" ht="15"/>
    <row r="389" ht="15"/>
    <row r="390" ht="15"/>
    <row r="391" ht="15"/>
    <row r="392" ht="15"/>
    <row r="393" ht="15"/>
    <row r="395" ht="15"/>
    <row r="396" ht="15"/>
    <row r="398" ht="15"/>
    <row r="399" ht="15"/>
    <row r="400" ht="15"/>
    <row r="401" ht="15"/>
    <row r="402" ht="15"/>
    <row r="403" ht="15"/>
    <row r="404" ht="15"/>
    <row r="405" ht="15"/>
    <row r="406" ht="15"/>
  </sheetData>
  <sheetProtection password="9E83" sheet="1"/>
  <autoFilter ref="A11:BC115"/>
  <mergeCells count="57">
    <mergeCell ref="A9:BC9"/>
    <mergeCell ref="C115:BC115"/>
    <mergeCell ref="A1:L1"/>
    <mergeCell ref="A4:BC4"/>
    <mergeCell ref="A5:BC5"/>
    <mergeCell ref="A6:BC6"/>
    <mergeCell ref="A7:BC7"/>
    <mergeCell ref="B8:BC8"/>
    <mergeCell ref="D13:BC13"/>
    <mergeCell ref="D14:BC14"/>
    <mergeCell ref="D16:BC16"/>
    <mergeCell ref="D17:BC17"/>
    <mergeCell ref="D21:BC21"/>
    <mergeCell ref="D25:BC25"/>
    <mergeCell ref="D26:BC26"/>
    <mergeCell ref="D28:BC28"/>
    <mergeCell ref="D30:BC30"/>
    <mergeCell ref="D31:BC31"/>
    <mergeCell ref="D33:BC33"/>
    <mergeCell ref="D36:BC36"/>
    <mergeCell ref="D38:BC38"/>
    <mergeCell ref="D40:BC40"/>
    <mergeCell ref="D43:BC43"/>
    <mergeCell ref="D44:BC44"/>
    <mergeCell ref="D46:BC46"/>
    <mergeCell ref="D48:BC48"/>
    <mergeCell ref="D50:BC50"/>
    <mergeCell ref="D51:BC51"/>
    <mergeCell ref="D53:BC53"/>
    <mergeCell ref="D55:BC55"/>
    <mergeCell ref="D56:BC56"/>
    <mergeCell ref="D58:BC58"/>
    <mergeCell ref="D60:BC60"/>
    <mergeCell ref="D62:BC62"/>
    <mergeCell ref="D64:BC64"/>
    <mergeCell ref="D65:BC65"/>
    <mergeCell ref="D67:BC67"/>
    <mergeCell ref="D68:BC68"/>
    <mergeCell ref="D70:BC70"/>
    <mergeCell ref="D71:BC71"/>
    <mergeCell ref="D103:BC103"/>
    <mergeCell ref="D75:BC75"/>
    <mergeCell ref="D79:BC79"/>
    <mergeCell ref="D81:BC81"/>
    <mergeCell ref="D85:BC85"/>
    <mergeCell ref="D87:BC87"/>
    <mergeCell ref="D92:BC92"/>
    <mergeCell ref="D104:BC104"/>
    <mergeCell ref="D106:BC106"/>
    <mergeCell ref="D107:BC107"/>
    <mergeCell ref="D109:BC109"/>
    <mergeCell ref="D111:BC111"/>
    <mergeCell ref="D95:BC95"/>
    <mergeCell ref="D96:BC96"/>
    <mergeCell ref="D98:BC98"/>
    <mergeCell ref="D100:BC100"/>
    <mergeCell ref="D101:BC101"/>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4">
      <formula1>IF(E114="Select",-1,IF(E114="At Par",0,0))</formula1>
      <formula2>IF(E114="Select",-1,IF(E114="At Par",0,0.99))</formula2>
    </dataValidation>
    <dataValidation type="list" allowBlank="1" showErrorMessage="1" sqref="E11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4">
      <formula1>0</formula1>
      <formula2>99.9</formula2>
    </dataValidation>
    <dataValidation type="list" allowBlank="1" showErrorMessage="1" sqref="D13:D14 K15 D16:D17 K18:K20 D21 K22:K24 D25:D26 K27 D28 K29 D30:D31 K32 D33 K34:K35 D36 K37 D38 K39 D40 K41:K42 D43:D44 K45 D46 K47 D48 K49 D50:D51 K52 D53 K54 D55:D56 K57 D58 K59 D60 K61 D62 K63 D64:D65 K66 D67:D68 K69 D70:D71 K72:K74 D75 K76:K78 D79 K80 D81 K82:K84 D85 K86 D87 K88:K91 D92 K93:K94 D95:D96 K97 D98 K99 D100:D101 K102 D103:D104 K105 D106:D107 K108 D109 K110 K112 D11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20 G22:H24 G27:H27 G29:H29 G32:H32 G34:H35 G37:H37 G39:H39 G41:H42 G45:H45 G47:H47 G49:H49 G52:H52 G54:H54 G57:H57 G59:H59 G61:H61 G63:H63 G66:H66 G69:H69 G72:H74 G76:H78 G80:H80 G82:H84 G86:H86 G88:H91 G93:H94 G97:H97 G99:H99 G102:H102 G105:H105 G108:H108 G110:H110 G112:H112">
      <formula1>0</formula1>
      <formula2>999999999999999</formula2>
    </dataValidation>
    <dataValidation allowBlank="1" showInputMessage="1" showErrorMessage="1" promptTitle="Addition / Deduction" prompt="Please Choose the correct One" sqref="J15 J18:J20 J22:J24 J27 J29 J32 J34:J35 J37 J39 J41:J42 J45 J47 J49 J52 J54 J57 J59 J61 J63 J66 J69 J72:J74 J76:J78 J80 J82:J84 J86 J88:J91 J93:J94 J97 J99 J102 J105 J108 J110 J112">
      <formula1>0</formula1>
      <formula2>0</formula2>
    </dataValidation>
    <dataValidation type="list" showErrorMessage="1" sqref="I15 I18:I20 I22:I24 I27 I29 I32 I34:I35 I37 I39 I41:I42 I45 I47 I49 I52 I54 I57 I59 I61 I63 I66 I69 I72:I74 I76:I78 I80 I82:I84 I86 I88:I91 I93:I94 I97 I99 I102 I105 I108 I110 I11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20 N22:O24 N27:O27 N29:O29 N32:O32 N34:O35 N37:O37 N39:O39 N41:O42 N45:O45 N47:O47 N49:O49 N52:O52 N54:O54 N57:O57 N59:O59 N61:O61 N63:O63 N66:O66 N69:O69 N72:O74 N76:O78 N80:O80 N82:O84 N86:O86 N88:O91 N93:O94 N97:O97 N99:O99 N102:O102 N105:O105 N108:O108 N110:O110 N112:O11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20 R22:R24 R27 R29 R32 R34:R35 R37 R39 R41:R42 R45 R47 R49 R52 R54 R57 R59 R61 R63 R66 R69 R72:R74 R76:R78 R80 R82:R84 R86 R88:R91 R93:R94 R97 R99 R102 R105 R108 R110 R11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20 Q22:Q24 Q27 Q29 Q32 Q34:Q35 Q37 Q39 Q41:Q42 Q45 Q47 Q49 Q52 Q54 Q57 Q59 Q61 Q63 Q66 Q69 Q72:Q74 Q76:Q78 Q80 Q82:Q84 Q86 Q88:Q91 Q93:Q94 Q97 Q99 Q102 Q105 Q108 Q110 Q11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20 M22:M24 M27 M29 M32 M34:M35 M37 M39 M41:M42 M45 M47 M49 M52 M54 M57 M59 M61 M63 M66 M69 M72:M74 M76:M78 M80 M82:M84 M86 M88:M91 M93:M94 M97 M99 M102 M105 M108 M110 M112">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20 D22:D24 D27 D29 D32 D34:D35 D37 D39 D41:D42 D45 D47 D49 D52 D54 D57 D59 D61 D63 D66 D69 D72:D74 D76:D78 D80 D82:D84 D86 D88:D91 D93:D94 D97 D99 D102 D105 D108 D110 D11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20 F22:F24 F27 F29 F32 F34:F35 F37 F39 F41:F42 F45 F47 F49 F52 F54 F57 F59 F61 F63 F66 F69 F72:F74 F76:F78 F80 F82:F84 F86 F88:F91 F93:F94 F97 F99 F102 F105 F108 F110 F112">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2 L111">
      <formula1>"INR"</formula1>
    </dataValidation>
    <dataValidation allowBlank="1" showInputMessage="1" showErrorMessage="1" promptTitle="Itemcode/Make" prompt="Please enter text" sqref="C13:C112">
      <formula1>0</formula1>
      <formula2>0</formula2>
    </dataValidation>
    <dataValidation type="decimal" allowBlank="1" showInputMessage="1" showErrorMessage="1" errorTitle="Invalid Entry" error="Only Numeric Values are allowed. " sqref="A13:A112">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6" t="s">
        <v>49</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2022-02-10T05:20:08Z</cp:lastPrinted>
  <dcterms:created xsi:type="dcterms:W3CDTF">2009-01-30T06:42:42Z</dcterms:created>
  <dcterms:modified xsi:type="dcterms:W3CDTF">2022-02-10T05:20:37Z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