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'BoQ1'!$A$11:$BC$87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<sst xmlns="http://schemas.openxmlformats.org/spreadsheetml/2006/main" count="573" uniqueCount="204">
  <si>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</si>
  <si>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</si>
  <si>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</si>
  <si>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</si>
  <si>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</si>
  <si>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</si>
  <si>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</si>
  <si>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</si>
  <si>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</si>
  <si>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</si>
  <si>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</si>
  <si>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</si>
  <si>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</si>
  <si>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</si>
  <si>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</si>
  <si>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</si>
  <si>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</si>
  <si>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</si>
  <si>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</si>
  <si>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</si>
  <si>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</si>
  <si>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</si>
  <si>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</si>
  <si>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</si>
  <si>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</si>
  <si>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</si>
  <si>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</si>
  <si>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</si>
  <si>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</si>
  <si>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</si>
  <si>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</si>
  <si>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</si>
  <si>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</si>
  <si>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</si>
  <si>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</si>
  <si>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</si>
  <si>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</si>
  <si>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</si>
  <si>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</si>
  <si>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</si>
  <si>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</si>
  <si>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</si>
  <si>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</si>
  <si>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</si>
  <si>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</si>
  <si>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</si>
  <si>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</si>
  <si>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</si>
  <si>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</si>
  <si>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</si>
  <si>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</si>
  <si>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</si>
  <si>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</si>
  <si>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</si>
  <si>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</si>
  <si>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</si>
  <si>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</si>
  <si>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</si>
  <si>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</si>
  <si>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</si>
  <si>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</si>
  <si>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</si>
  <si>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</si>
  <si>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</si>
  <si>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</si>
  <si>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</si>
  <si>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</si>
  <si>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</si>
  <si>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</si>
  <si>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</si>
  <si>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</si>
  <si>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</si>
  <si>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</si>
  <si>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</si>
  <si>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</si>
  <si>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</si>
  <si>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</si>
  <si>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</si>
  <si>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6 mm cement plaster of mix :</t>
  </si>
  <si>
    <t>1:3 (1 cement : 3 fine sand)</t>
  </si>
  <si>
    <t>Two or more coats on new work</t>
  </si>
  <si>
    <t>MINOR CIVIL MAINTENANCE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</si>
  <si>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</si>
  <si>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</si>
  <si>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</si>
  <si>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</si>
  <si>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</si>
  <si>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</si>
  <si>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</si>
  <si>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</si>
  <si>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</si>
  <si>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</si>
  <si>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</si>
  <si>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</si>
  <si>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</si>
  <si>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</si>
  <si>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</si>
  <si>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</si>
  <si>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</si>
  <si>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</si>
  <si>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</si>
  <si>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</si>
  <si>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</si>
  <si>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</si>
  <si>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</si>
  <si>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</si>
  <si>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</si>
  <si>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</si>
  <si>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</si>
  <si>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</si>
  <si>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</si>
  <si>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</si>
  <si>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</si>
  <si>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</si>
  <si>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</si>
  <si>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</si>
  <si>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</si>
  <si>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</si>
  <si>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</si>
  <si>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</si>
  <si>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</si>
  <si>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</si>
  <si>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</si>
  <si>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</si>
  <si>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</si>
  <si>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</si>
  <si>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</si>
  <si>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</si>
  <si>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</si>
  <si>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</si>
  <si>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</si>
  <si>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</si>
  <si>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</si>
  <si>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</si>
  <si>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</si>
  <si>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</si>
  <si>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</si>
  <si>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</si>
  <si>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</si>
  <si>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</si>
  <si>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</si>
  <si>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</si>
  <si>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</si>
  <si>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</si>
  <si>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</si>
  <si>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</si>
  <si>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</si>
  <si>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</si>
  <si>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</si>
  <si>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</si>
  <si>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</si>
  <si>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</si>
  <si>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</si>
  <si>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By Mechanical Transport including loading,unloading and stacking</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</si>
  <si>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</si>
  <si>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</si>
  <si>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</si>
  <si>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100 mm</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</si>
  <si>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</si>
  <si>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</si>
  <si>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</si>
  <si>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</si>
  <si>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</si>
  <si>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</si>
  <si>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Name of Work: Civil work for construction of room for anechoic chamber and foundation for fan in TA-202 Lab.</t>
  </si>
  <si>
    <t>Carriage of Materials</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</si>
  <si>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</si>
  <si>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</si>
  <si>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</si>
  <si>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</si>
  <si>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</si>
  <si>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</si>
  <si>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CEMENT CONCRETE (CAST IN SITU)</t>
  </si>
  <si>
    <t>1:4:8 (1 Cement : 4 coarse sand (zone-III) derived from natural sources : 8 graded stone aggregate 40 mm nominal size derived from natural sources)</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</si>
  <si>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</si>
  <si>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</si>
  <si>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</si>
  <si>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Walls (any thickness) including attached pilasters, butteresses, plinth and string courses etc.</t>
  </si>
  <si>
    <t>Suspended floors, roofs, landings, balconies and access platform</t>
  </si>
  <si>
    <t>Lintels, beams, plinth beams, girders, bressumers and cantilevers</t>
  </si>
  <si>
    <t>Steel reinforcement for R.C.C. work including straightening, cutting, bending, placing in position and binding all complete upto plinth level.</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</si>
  <si>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</si>
  <si>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</si>
  <si>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</si>
  <si>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WOOD AND P. V. C. WORK</t>
  </si>
  <si>
    <t>150x10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</si>
  <si>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</si>
  <si>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</si>
  <si>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</si>
  <si>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</si>
  <si>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</si>
  <si>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</si>
  <si>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</si>
  <si>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</si>
  <si>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</si>
  <si>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</si>
  <si>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</si>
  <si>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</si>
  <si>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shutters of doors, windows &amp; ventilators including providing and fixing hinges/ pivots and making provision for fixing of fittings wherever required including the cost of EPDM rubber / neoprene gasket required (Fittings shall be paid for separately)</t>
  </si>
  <si>
    <t>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</si>
  <si>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</si>
  <si>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</si>
  <si>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</si>
  <si>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Contract No:   43/C/D2/2022-23/01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</si>
</sst>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7"/>
  <sheetViews>
    <sheetView showGridLines="0" zoomScale="85" zoomScaleNormal="85" zoomScalePageLayoutView="0" workbookViewId="0" topLeftCell="A1">
      <selection activeCell="BG17" sqref="BG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203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165</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165</v>
      </c>
      <c r="IC13" s="22" t="s">
        <v>55</v>
      </c>
      <c r="IE13" s="23"/>
      <c r="IF13" s="23" t="s">
        <v>34</v>
      </c>
      <c r="IG13" s="23" t="s">
        <v>35</v>
      </c>
      <c r="IH13" s="23">
        <v>10</v>
      </c>
      <c r="II13" s="23" t="s">
        <v>36</v>
      </c>
    </row>
    <row r="14" spans="1:243" s="22" customFormat="1" ht="28.5">
      <c r="A14" s="59">
        <v>1.01</v>
      </c>
      <c r="B14" s="64" t="s">
        <v>153</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153</v>
      </c>
      <c r="IC14" s="22" t="s">
        <v>56</v>
      </c>
      <c r="IE14" s="23"/>
      <c r="IF14" s="23" t="s">
        <v>40</v>
      </c>
      <c r="IG14" s="23" t="s">
        <v>35</v>
      </c>
      <c r="IH14" s="23">
        <v>123.223</v>
      </c>
      <c r="II14" s="23" t="s">
        <v>37</v>
      </c>
    </row>
    <row r="15" spans="1:243" s="22" customFormat="1" ht="28.5">
      <c r="A15" s="59">
        <v>1.02</v>
      </c>
      <c r="B15" s="60" t="s">
        <v>166</v>
      </c>
      <c r="C15" s="39" t="s">
        <v>57</v>
      </c>
      <c r="D15" s="61">
        <v>22</v>
      </c>
      <c r="E15" s="62" t="s">
        <v>64</v>
      </c>
      <c r="F15" s="63">
        <v>178.85</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4">ROUND(total_amount_ba($B$2,$D$2,D15,F15,J15,K15,M15),0)</f>
        <v>3935</v>
      </c>
      <c r="BB15" s="54">
        <f aca="true" t="shared" si="2" ref="BB15:BB44">BA15+SUM(N15:AZ15)</f>
        <v>3935</v>
      </c>
      <c r="BC15" s="50" t="str">
        <f aca="true" t="shared" si="3" ref="BC15:BC44">SpellNumber(L15,BB15)</f>
        <v>INR  Three Thousand Nine Hundred &amp; Thirty Five  Only</v>
      </c>
      <c r="IA15" s="22">
        <v>1.02</v>
      </c>
      <c r="IB15" s="22" t="s">
        <v>166</v>
      </c>
      <c r="IC15" s="22" t="s">
        <v>57</v>
      </c>
      <c r="ID15" s="22">
        <v>22</v>
      </c>
      <c r="IE15" s="23" t="s">
        <v>64</v>
      </c>
      <c r="IF15" s="23" t="s">
        <v>41</v>
      </c>
      <c r="IG15" s="23" t="s">
        <v>42</v>
      </c>
      <c r="IH15" s="23">
        <v>213</v>
      </c>
      <c r="II15" s="23" t="s">
        <v>37</v>
      </c>
    </row>
    <row r="16" spans="1:243" s="22" customFormat="1" ht="15.75">
      <c r="A16" s="59">
        <v>2</v>
      </c>
      <c r="B16" s="60" t="s">
        <v>167</v>
      </c>
      <c r="C16" s="39" t="s">
        <v>90</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167</v>
      </c>
      <c r="IC16" s="22" t="s">
        <v>90</v>
      </c>
      <c r="IE16" s="23"/>
      <c r="IF16" s="23"/>
      <c r="IG16" s="23"/>
      <c r="IH16" s="23"/>
      <c r="II16" s="23"/>
    </row>
    <row r="17" spans="1:243" s="22" customFormat="1" ht="156.75">
      <c r="A17" s="59">
        <v>2.01</v>
      </c>
      <c r="B17" s="60" t="s">
        <v>168</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168</v>
      </c>
      <c r="IC17" s="22" t="s">
        <v>58</v>
      </c>
      <c r="IE17" s="23"/>
      <c r="IF17" s="23"/>
      <c r="IG17" s="23"/>
      <c r="IH17" s="23"/>
      <c r="II17" s="23"/>
    </row>
    <row r="18" spans="1:243" s="22" customFormat="1" ht="28.5">
      <c r="A18" s="59">
        <v>2.02</v>
      </c>
      <c r="B18" s="60" t="s">
        <v>169</v>
      </c>
      <c r="C18" s="39" t="s">
        <v>91</v>
      </c>
      <c r="D18" s="61">
        <v>30</v>
      </c>
      <c r="E18" s="62" t="s">
        <v>64</v>
      </c>
      <c r="F18" s="63">
        <v>251.51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7545</v>
      </c>
      <c r="BB18" s="54">
        <f t="shared" si="2"/>
        <v>7545</v>
      </c>
      <c r="BC18" s="50" t="str">
        <f t="shared" si="3"/>
        <v>INR  Seven Thousand Five Hundred &amp; Forty Five  Only</v>
      </c>
      <c r="IA18" s="22">
        <v>2.02</v>
      </c>
      <c r="IB18" s="22" t="s">
        <v>169</v>
      </c>
      <c r="IC18" s="22" t="s">
        <v>91</v>
      </c>
      <c r="ID18" s="22">
        <v>30</v>
      </c>
      <c r="IE18" s="23" t="s">
        <v>64</v>
      </c>
      <c r="IF18" s="23"/>
      <c r="IG18" s="23"/>
      <c r="IH18" s="23"/>
      <c r="II18" s="23"/>
    </row>
    <row r="19" spans="1:243" s="22" customFormat="1" ht="99.75">
      <c r="A19" s="59">
        <v>2.03</v>
      </c>
      <c r="B19" s="60" t="s">
        <v>170</v>
      </c>
      <c r="C19" s="39" t="s">
        <v>92</v>
      </c>
      <c r="D19" s="61">
        <v>8</v>
      </c>
      <c r="E19" s="62" t="s">
        <v>64</v>
      </c>
      <c r="F19" s="63">
        <v>222.66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1781</v>
      </c>
      <c r="BB19" s="54">
        <f t="shared" si="2"/>
        <v>1781</v>
      </c>
      <c r="BC19" s="50" t="str">
        <f t="shared" si="3"/>
        <v>INR  One Thousand Seven Hundred &amp; Eighty One  Only</v>
      </c>
      <c r="IA19" s="22">
        <v>2.03</v>
      </c>
      <c r="IB19" s="22" t="s">
        <v>170</v>
      </c>
      <c r="IC19" s="22" t="s">
        <v>92</v>
      </c>
      <c r="ID19" s="22">
        <v>8</v>
      </c>
      <c r="IE19" s="23" t="s">
        <v>64</v>
      </c>
      <c r="IF19" s="23"/>
      <c r="IG19" s="23"/>
      <c r="IH19" s="23"/>
      <c r="II19" s="23"/>
    </row>
    <row r="20" spans="1:243" s="22" customFormat="1" ht="30.75" customHeight="1">
      <c r="A20" s="59">
        <v>2.04</v>
      </c>
      <c r="B20" s="60" t="s">
        <v>171</v>
      </c>
      <c r="C20" s="39" t="s">
        <v>59</v>
      </c>
      <c r="D20" s="61">
        <v>2.25</v>
      </c>
      <c r="E20" s="62" t="s">
        <v>64</v>
      </c>
      <c r="F20" s="63">
        <v>1894.95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4264</v>
      </c>
      <c r="BB20" s="54">
        <f t="shared" si="2"/>
        <v>4264</v>
      </c>
      <c r="BC20" s="50" t="str">
        <f t="shared" si="3"/>
        <v>INR  Four Thousand Two Hundred &amp; Sixty Four  Only</v>
      </c>
      <c r="IA20" s="22">
        <v>2.04</v>
      </c>
      <c r="IB20" s="22" t="s">
        <v>171</v>
      </c>
      <c r="IC20" s="22" t="s">
        <v>59</v>
      </c>
      <c r="ID20" s="22">
        <v>2.25</v>
      </c>
      <c r="IE20" s="23" t="s">
        <v>64</v>
      </c>
      <c r="IF20" s="23" t="s">
        <v>34</v>
      </c>
      <c r="IG20" s="23" t="s">
        <v>43</v>
      </c>
      <c r="IH20" s="23">
        <v>10</v>
      </c>
      <c r="II20" s="23" t="s">
        <v>37</v>
      </c>
    </row>
    <row r="21" spans="1:243" s="22" customFormat="1" ht="15.75">
      <c r="A21" s="59">
        <v>3</v>
      </c>
      <c r="B21" s="60" t="s">
        <v>172</v>
      </c>
      <c r="C21" s="39" t="s">
        <v>93</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3</v>
      </c>
      <c r="IB21" s="22" t="s">
        <v>172</v>
      </c>
      <c r="IC21" s="22" t="s">
        <v>93</v>
      </c>
      <c r="IE21" s="23"/>
      <c r="IF21" s="23"/>
      <c r="IG21" s="23"/>
      <c r="IH21" s="23"/>
      <c r="II21" s="23"/>
    </row>
    <row r="22" spans="1:243" s="22" customFormat="1" ht="71.25">
      <c r="A22" s="59">
        <v>3.01</v>
      </c>
      <c r="B22" s="60" t="s">
        <v>154</v>
      </c>
      <c r="C22" s="39" t="s">
        <v>60</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3.01</v>
      </c>
      <c r="IB22" s="22" t="s">
        <v>154</v>
      </c>
      <c r="IC22" s="22" t="s">
        <v>60</v>
      </c>
      <c r="IE22" s="23"/>
      <c r="IF22" s="23" t="s">
        <v>40</v>
      </c>
      <c r="IG22" s="23" t="s">
        <v>35</v>
      </c>
      <c r="IH22" s="23">
        <v>123.223</v>
      </c>
      <c r="II22" s="23" t="s">
        <v>37</v>
      </c>
    </row>
    <row r="23" spans="1:243" s="22" customFormat="1" ht="71.25">
      <c r="A23" s="59">
        <v>3.02</v>
      </c>
      <c r="B23" s="60" t="s">
        <v>173</v>
      </c>
      <c r="C23" s="39" t="s">
        <v>94</v>
      </c>
      <c r="D23" s="61">
        <v>15.2</v>
      </c>
      <c r="E23" s="62" t="s">
        <v>64</v>
      </c>
      <c r="F23" s="63">
        <v>5546.73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84310</v>
      </c>
      <c r="BB23" s="54">
        <f t="shared" si="2"/>
        <v>84310</v>
      </c>
      <c r="BC23" s="50" t="str">
        <f t="shared" si="3"/>
        <v>INR  Eighty Four Thousand Three Hundred &amp; Ten  Only</v>
      </c>
      <c r="IA23" s="22">
        <v>3.02</v>
      </c>
      <c r="IB23" s="22" t="s">
        <v>173</v>
      </c>
      <c r="IC23" s="22" t="s">
        <v>94</v>
      </c>
      <c r="ID23" s="22">
        <v>15.2</v>
      </c>
      <c r="IE23" s="23" t="s">
        <v>64</v>
      </c>
      <c r="IF23" s="23" t="s">
        <v>44</v>
      </c>
      <c r="IG23" s="23" t="s">
        <v>45</v>
      </c>
      <c r="IH23" s="23">
        <v>10</v>
      </c>
      <c r="II23" s="23" t="s">
        <v>37</v>
      </c>
    </row>
    <row r="24" spans="1:243" s="22" customFormat="1" ht="15.75">
      <c r="A24" s="59">
        <v>4</v>
      </c>
      <c r="B24" s="60" t="s">
        <v>68</v>
      </c>
      <c r="C24" s="39" t="s">
        <v>95</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4</v>
      </c>
      <c r="IB24" s="22" t="s">
        <v>68</v>
      </c>
      <c r="IC24" s="22" t="s">
        <v>95</v>
      </c>
      <c r="IE24" s="23"/>
      <c r="IF24" s="23"/>
      <c r="IG24" s="23"/>
      <c r="IH24" s="23"/>
      <c r="II24" s="23"/>
    </row>
    <row r="25" spans="1:243" s="22" customFormat="1" ht="85.5">
      <c r="A25" s="59">
        <v>4.01</v>
      </c>
      <c r="B25" s="60" t="s">
        <v>174</v>
      </c>
      <c r="C25" s="39" t="s">
        <v>96</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4.01</v>
      </c>
      <c r="IB25" s="22" t="s">
        <v>174</v>
      </c>
      <c r="IC25" s="22" t="s">
        <v>96</v>
      </c>
      <c r="IE25" s="23"/>
      <c r="IF25" s="23" t="s">
        <v>41</v>
      </c>
      <c r="IG25" s="23" t="s">
        <v>42</v>
      </c>
      <c r="IH25" s="23">
        <v>213</v>
      </c>
      <c r="II25" s="23" t="s">
        <v>37</v>
      </c>
    </row>
    <row r="26" spans="1:243" s="22" customFormat="1" ht="71.25">
      <c r="A26" s="59">
        <v>4.02</v>
      </c>
      <c r="B26" s="60" t="s">
        <v>175</v>
      </c>
      <c r="C26" s="39" t="s">
        <v>97</v>
      </c>
      <c r="D26" s="61">
        <v>18.15</v>
      </c>
      <c r="E26" s="62" t="s">
        <v>64</v>
      </c>
      <c r="F26" s="63">
        <v>7333.8</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133108</v>
      </c>
      <c r="BB26" s="54">
        <f t="shared" si="2"/>
        <v>133108</v>
      </c>
      <c r="BC26" s="50" t="str">
        <f t="shared" si="3"/>
        <v>INR  One Lakh Thirty Three Thousand One Hundred &amp; Eight  Only</v>
      </c>
      <c r="IA26" s="22">
        <v>4.02</v>
      </c>
      <c r="IB26" s="22" t="s">
        <v>175</v>
      </c>
      <c r="IC26" s="22" t="s">
        <v>97</v>
      </c>
      <c r="ID26" s="22">
        <v>18.15</v>
      </c>
      <c r="IE26" s="23" t="s">
        <v>64</v>
      </c>
      <c r="IF26" s="23"/>
      <c r="IG26" s="23"/>
      <c r="IH26" s="23"/>
      <c r="II26" s="23"/>
    </row>
    <row r="27" spans="1:243" s="22" customFormat="1" ht="199.5">
      <c r="A27" s="59">
        <v>4.03</v>
      </c>
      <c r="B27" s="60" t="s">
        <v>176</v>
      </c>
      <c r="C27" s="39" t="s">
        <v>98</v>
      </c>
      <c r="D27" s="61">
        <v>4.25</v>
      </c>
      <c r="E27" s="62" t="s">
        <v>64</v>
      </c>
      <c r="F27" s="63">
        <v>9398.77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39945</v>
      </c>
      <c r="BB27" s="54">
        <f t="shared" si="2"/>
        <v>39945</v>
      </c>
      <c r="BC27" s="50" t="str">
        <f t="shared" si="3"/>
        <v>INR  Thirty Nine Thousand Nine Hundred &amp; Forty Five  Only</v>
      </c>
      <c r="IA27" s="22">
        <v>4.03</v>
      </c>
      <c r="IB27" s="22" t="s">
        <v>176</v>
      </c>
      <c r="IC27" s="22" t="s">
        <v>98</v>
      </c>
      <c r="ID27" s="22">
        <v>4.25</v>
      </c>
      <c r="IE27" s="23" t="s">
        <v>64</v>
      </c>
      <c r="IF27" s="23"/>
      <c r="IG27" s="23"/>
      <c r="IH27" s="23"/>
      <c r="II27" s="23"/>
    </row>
    <row r="28" spans="1:243" s="22" customFormat="1" ht="42.75">
      <c r="A28" s="59">
        <v>4.04</v>
      </c>
      <c r="B28" s="60" t="s">
        <v>69</v>
      </c>
      <c r="C28" s="39" t="s">
        <v>99</v>
      </c>
      <c r="D28" s="6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8"/>
      <c r="IA28" s="22">
        <v>4.04</v>
      </c>
      <c r="IB28" s="22" t="s">
        <v>69</v>
      </c>
      <c r="IC28" s="22" t="s">
        <v>99</v>
      </c>
      <c r="IE28" s="23"/>
      <c r="IF28" s="23"/>
      <c r="IG28" s="23"/>
      <c r="IH28" s="23"/>
      <c r="II28" s="23"/>
    </row>
    <row r="29" spans="1:243" s="22" customFormat="1" ht="42.75">
      <c r="A29" s="59">
        <v>4.05</v>
      </c>
      <c r="B29" s="60" t="s">
        <v>177</v>
      </c>
      <c r="C29" s="39" t="s">
        <v>100</v>
      </c>
      <c r="D29" s="61">
        <v>28</v>
      </c>
      <c r="E29" s="62" t="s">
        <v>52</v>
      </c>
      <c r="F29" s="63">
        <v>587.06</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16438</v>
      </c>
      <c r="BB29" s="54">
        <f t="shared" si="2"/>
        <v>16438</v>
      </c>
      <c r="BC29" s="50" t="str">
        <f t="shared" si="3"/>
        <v>INR  Sixteen Thousand Four Hundred &amp; Thirty Eight  Only</v>
      </c>
      <c r="IA29" s="22">
        <v>4.05</v>
      </c>
      <c r="IB29" s="22" t="s">
        <v>177</v>
      </c>
      <c r="IC29" s="22" t="s">
        <v>100</v>
      </c>
      <c r="ID29" s="22">
        <v>28</v>
      </c>
      <c r="IE29" s="23" t="s">
        <v>52</v>
      </c>
      <c r="IF29" s="23"/>
      <c r="IG29" s="23"/>
      <c r="IH29" s="23"/>
      <c r="II29" s="23"/>
    </row>
    <row r="30" spans="1:243" s="22" customFormat="1" ht="28.5">
      <c r="A30" s="59">
        <v>4.06</v>
      </c>
      <c r="B30" s="60" t="s">
        <v>178</v>
      </c>
      <c r="C30" s="39" t="s">
        <v>61</v>
      </c>
      <c r="D30" s="61">
        <v>18.6</v>
      </c>
      <c r="E30" s="62" t="s">
        <v>52</v>
      </c>
      <c r="F30" s="63">
        <v>672.11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12501</v>
      </c>
      <c r="BB30" s="54">
        <f t="shared" si="2"/>
        <v>12501</v>
      </c>
      <c r="BC30" s="50" t="str">
        <f t="shared" si="3"/>
        <v>INR  Twelve Thousand Five Hundred &amp; One  Only</v>
      </c>
      <c r="IA30" s="22">
        <v>4.06</v>
      </c>
      <c r="IB30" s="22" t="s">
        <v>178</v>
      </c>
      <c r="IC30" s="22" t="s">
        <v>61</v>
      </c>
      <c r="ID30" s="22">
        <v>18.6</v>
      </c>
      <c r="IE30" s="23" t="s">
        <v>52</v>
      </c>
      <c r="IF30" s="23"/>
      <c r="IG30" s="23"/>
      <c r="IH30" s="23"/>
      <c r="II30" s="23"/>
    </row>
    <row r="31" spans="1:243" s="22" customFormat="1" ht="28.5">
      <c r="A31" s="59">
        <v>4.07</v>
      </c>
      <c r="B31" s="60" t="s">
        <v>179</v>
      </c>
      <c r="C31" s="39" t="s">
        <v>101</v>
      </c>
      <c r="D31" s="61">
        <v>14.5</v>
      </c>
      <c r="E31" s="62" t="s">
        <v>52</v>
      </c>
      <c r="F31" s="63">
        <v>533.4</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7734</v>
      </c>
      <c r="BB31" s="54">
        <f t="shared" si="2"/>
        <v>7734</v>
      </c>
      <c r="BC31" s="50" t="str">
        <f t="shared" si="3"/>
        <v>INR  Seven Thousand Seven Hundred &amp; Thirty Four  Only</v>
      </c>
      <c r="IA31" s="22">
        <v>4.07</v>
      </c>
      <c r="IB31" s="22" t="s">
        <v>179</v>
      </c>
      <c r="IC31" s="22" t="s">
        <v>101</v>
      </c>
      <c r="ID31" s="22">
        <v>14.5</v>
      </c>
      <c r="IE31" s="23" t="s">
        <v>52</v>
      </c>
      <c r="IF31" s="23"/>
      <c r="IG31" s="23"/>
      <c r="IH31" s="23"/>
      <c r="II31" s="23"/>
    </row>
    <row r="32" spans="1:243" s="22" customFormat="1" ht="57">
      <c r="A32" s="59">
        <v>4.08</v>
      </c>
      <c r="B32" s="60" t="s">
        <v>180</v>
      </c>
      <c r="C32" s="39" t="s">
        <v>102</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4.08</v>
      </c>
      <c r="IB32" s="22" t="s">
        <v>180</v>
      </c>
      <c r="IC32" s="22" t="s">
        <v>102</v>
      </c>
      <c r="IE32" s="23"/>
      <c r="IF32" s="23"/>
      <c r="IG32" s="23"/>
      <c r="IH32" s="23"/>
      <c r="II32" s="23"/>
    </row>
    <row r="33" spans="1:243" s="22" customFormat="1" ht="28.5">
      <c r="A33" s="59">
        <v>4.09</v>
      </c>
      <c r="B33" s="60" t="s">
        <v>71</v>
      </c>
      <c r="C33" s="39" t="s">
        <v>103</v>
      </c>
      <c r="D33" s="61">
        <v>700</v>
      </c>
      <c r="E33" s="62" t="s">
        <v>66</v>
      </c>
      <c r="F33" s="63">
        <v>78.6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55020</v>
      </c>
      <c r="BB33" s="54">
        <f t="shared" si="2"/>
        <v>55020</v>
      </c>
      <c r="BC33" s="50" t="str">
        <f t="shared" si="3"/>
        <v>INR  Fifty Five Thousand  &amp;Twenty  Only</v>
      </c>
      <c r="IA33" s="22">
        <v>4.09</v>
      </c>
      <c r="IB33" s="22" t="s">
        <v>71</v>
      </c>
      <c r="IC33" s="22" t="s">
        <v>103</v>
      </c>
      <c r="ID33" s="22">
        <v>700</v>
      </c>
      <c r="IE33" s="23" t="s">
        <v>66</v>
      </c>
      <c r="IF33" s="23"/>
      <c r="IG33" s="23"/>
      <c r="IH33" s="23"/>
      <c r="II33" s="23"/>
    </row>
    <row r="34" spans="1:243" s="22" customFormat="1" ht="42.75" customHeight="1">
      <c r="A34" s="59">
        <v>4.1</v>
      </c>
      <c r="B34" s="60" t="s">
        <v>70</v>
      </c>
      <c r="C34" s="39" t="s">
        <v>104</v>
      </c>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A34" s="22">
        <v>4.1</v>
      </c>
      <c r="IB34" s="22" t="s">
        <v>70</v>
      </c>
      <c r="IC34" s="22" t="s">
        <v>104</v>
      </c>
      <c r="IE34" s="23"/>
      <c r="IF34" s="23"/>
      <c r="IG34" s="23"/>
      <c r="IH34" s="23"/>
      <c r="II34" s="23"/>
    </row>
    <row r="35" spans="1:243" s="22" customFormat="1" ht="28.5">
      <c r="A35" s="59">
        <v>4.11</v>
      </c>
      <c r="B35" s="60" t="s">
        <v>71</v>
      </c>
      <c r="C35" s="39" t="s">
        <v>105</v>
      </c>
      <c r="D35" s="61">
        <v>335</v>
      </c>
      <c r="E35" s="62" t="s">
        <v>66</v>
      </c>
      <c r="F35" s="63">
        <v>78.6</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26331</v>
      </c>
      <c r="BB35" s="54">
        <f t="shared" si="2"/>
        <v>26331</v>
      </c>
      <c r="BC35" s="50" t="str">
        <f t="shared" si="3"/>
        <v>INR  Twenty Six Thousand Three Hundred &amp; Thirty One  Only</v>
      </c>
      <c r="IA35" s="22">
        <v>4.11</v>
      </c>
      <c r="IB35" s="22" t="s">
        <v>71</v>
      </c>
      <c r="IC35" s="22" t="s">
        <v>105</v>
      </c>
      <c r="ID35" s="22">
        <v>335</v>
      </c>
      <c r="IE35" s="23" t="s">
        <v>66</v>
      </c>
      <c r="IF35" s="23"/>
      <c r="IG35" s="23"/>
      <c r="IH35" s="23"/>
      <c r="II35" s="23"/>
    </row>
    <row r="36" spans="1:243" s="22" customFormat="1" ht="30.75" customHeight="1">
      <c r="A36" s="59">
        <v>5</v>
      </c>
      <c r="B36" s="60" t="s">
        <v>72</v>
      </c>
      <c r="C36" s="39" t="s">
        <v>106</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5</v>
      </c>
      <c r="IB36" s="22" t="s">
        <v>72</v>
      </c>
      <c r="IC36" s="22" t="s">
        <v>106</v>
      </c>
      <c r="IE36" s="23"/>
      <c r="IF36" s="23"/>
      <c r="IG36" s="23"/>
      <c r="IH36" s="23"/>
      <c r="II36" s="23"/>
    </row>
    <row r="37" spans="1:243" s="22" customFormat="1" ht="57">
      <c r="A37" s="59">
        <v>5.01</v>
      </c>
      <c r="B37" s="60" t="s">
        <v>181</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5.01</v>
      </c>
      <c r="IB37" s="22" t="s">
        <v>181</v>
      </c>
      <c r="IC37" s="22" t="s">
        <v>62</v>
      </c>
      <c r="IE37" s="23"/>
      <c r="IF37" s="23"/>
      <c r="IG37" s="23"/>
      <c r="IH37" s="23"/>
      <c r="II37" s="23"/>
    </row>
    <row r="38" spans="1:243" s="22" customFormat="1" ht="28.5">
      <c r="A38" s="63">
        <v>5.02</v>
      </c>
      <c r="B38" s="60" t="s">
        <v>156</v>
      </c>
      <c r="C38" s="39" t="s">
        <v>63</v>
      </c>
      <c r="D38" s="61">
        <v>2</v>
      </c>
      <c r="E38" s="62" t="s">
        <v>64</v>
      </c>
      <c r="F38" s="63">
        <v>5838</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11676</v>
      </c>
      <c r="BB38" s="54">
        <f t="shared" si="2"/>
        <v>11676</v>
      </c>
      <c r="BC38" s="50" t="str">
        <f t="shared" si="3"/>
        <v>INR  Eleven Thousand Six Hundred &amp; Seventy Six  Only</v>
      </c>
      <c r="IA38" s="22">
        <v>5.02</v>
      </c>
      <c r="IB38" s="22" t="s">
        <v>156</v>
      </c>
      <c r="IC38" s="22" t="s">
        <v>63</v>
      </c>
      <c r="ID38" s="22">
        <v>2</v>
      </c>
      <c r="IE38" s="23" t="s">
        <v>64</v>
      </c>
      <c r="IF38" s="23"/>
      <c r="IG38" s="23"/>
      <c r="IH38" s="23"/>
      <c r="II38" s="23"/>
    </row>
    <row r="39" spans="1:243" s="22" customFormat="1" ht="71.25">
      <c r="A39" s="59">
        <v>5.03</v>
      </c>
      <c r="B39" s="60" t="s">
        <v>155</v>
      </c>
      <c r="C39" s="39" t="s">
        <v>107</v>
      </c>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8"/>
      <c r="IA39" s="22">
        <v>5.03</v>
      </c>
      <c r="IB39" s="22" t="s">
        <v>155</v>
      </c>
      <c r="IC39" s="22" t="s">
        <v>107</v>
      </c>
      <c r="IE39" s="23"/>
      <c r="IF39" s="23"/>
      <c r="IG39" s="23"/>
      <c r="IH39" s="23"/>
      <c r="II39" s="23"/>
    </row>
    <row r="40" spans="1:243" s="22" customFormat="1" ht="28.5">
      <c r="A40" s="59">
        <v>5.04</v>
      </c>
      <c r="B40" s="60" t="s">
        <v>156</v>
      </c>
      <c r="C40" s="39" t="s">
        <v>108</v>
      </c>
      <c r="D40" s="61">
        <v>0.65</v>
      </c>
      <c r="E40" s="62" t="s">
        <v>64</v>
      </c>
      <c r="F40" s="63">
        <v>7267.29</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4724</v>
      </c>
      <c r="BB40" s="54">
        <f t="shared" si="2"/>
        <v>4724</v>
      </c>
      <c r="BC40" s="50" t="str">
        <f t="shared" si="3"/>
        <v>INR  Four Thousand Seven Hundred &amp; Twenty Four  Only</v>
      </c>
      <c r="IA40" s="22">
        <v>5.04</v>
      </c>
      <c r="IB40" s="22" t="s">
        <v>156</v>
      </c>
      <c r="IC40" s="22" t="s">
        <v>108</v>
      </c>
      <c r="ID40" s="22">
        <v>0.65</v>
      </c>
      <c r="IE40" s="23" t="s">
        <v>64</v>
      </c>
      <c r="IF40" s="23"/>
      <c r="IG40" s="23"/>
      <c r="IH40" s="23"/>
      <c r="II40" s="23"/>
    </row>
    <row r="41" spans="1:243" s="22" customFormat="1" ht="57">
      <c r="A41" s="59">
        <v>5.05</v>
      </c>
      <c r="B41" s="60" t="s">
        <v>182</v>
      </c>
      <c r="C41" s="39" t="s">
        <v>109</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5.05</v>
      </c>
      <c r="IB41" s="22" t="s">
        <v>182</v>
      </c>
      <c r="IC41" s="22" t="s">
        <v>109</v>
      </c>
      <c r="IE41" s="23"/>
      <c r="IF41" s="23"/>
      <c r="IG41" s="23"/>
      <c r="IH41" s="23"/>
      <c r="II41" s="23"/>
    </row>
    <row r="42" spans="1:243" s="22" customFormat="1" ht="28.5">
      <c r="A42" s="59">
        <v>5.06</v>
      </c>
      <c r="B42" s="60" t="s">
        <v>183</v>
      </c>
      <c r="C42" s="39" t="s">
        <v>110</v>
      </c>
      <c r="D42" s="61">
        <v>16</v>
      </c>
      <c r="E42" s="62" t="s">
        <v>52</v>
      </c>
      <c r="F42" s="63">
        <v>734.63</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11754</v>
      </c>
      <c r="BB42" s="54">
        <f t="shared" si="2"/>
        <v>11754</v>
      </c>
      <c r="BC42" s="50" t="str">
        <f t="shared" si="3"/>
        <v>INR  Eleven Thousand Seven Hundred &amp; Fifty Four  Only</v>
      </c>
      <c r="IA42" s="22">
        <v>5.06</v>
      </c>
      <c r="IB42" s="22" t="s">
        <v>183</v>
      </c>
      <c r="IC42" s="22" t="s">
        <v>110</v>
      </c>
      <c r="ID42" s="22">
        <v>16</v>
      </c>
      <c r="IE42" s="23" t="s">
        <v>52</v>
      </c>
      <c r="IF42" s="23"/>
      <c r="IG42" s="23"/>
      <c r="IH42" s="23"/>
      <c r="II42" s="23"/>
    </row>
    <row r="43" spans="1:243" s="22" customFormat="1" ht="71.25">
      <c r="A43" s="59">
        <v>5.07</v>
      </c>
      <c r="B43" s="60" t="s">
        <v>76</v>
      </c>
      <c r="C43" s="39" t="s">
        <v>111</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5.07</v>
      </c>
      <c r="IB43" s="22" t="s">
        <v>76</v>
      </c>
      <c r="IC43" s="22" t="s">
        <v>111</v>
      </c>
      <c r="IE43" s="23"/>
      <c r="IF43" s="23"/>
      <c r="IG43" s="23"/>
      <c r="IH43" s="23"/>
      <c r="II43" s="23"/>
    </row>
    <row r="44" spans="1:243" s="22" customFormat="1" ht="28.5">
      <c r="A44" s="59">
        <v>5.08</v>
      </c>
      <c r="B44" s="60" t="s">
        <v>77</v>
      </c>
      <c r="C44" s="39" t="s">
        <v>112</v>
      </c>
      <c r="D44" s="61">
        <v>114</v>
      </c>
      <c r="E44" s="62" t="s">
        <v>52</v>
      </c>
      <c r="F44" s="63">
        <v>892.63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101760</v>
      </c>
      <c r="BB44" s="54">
        <f t="shared" si="2"/>
        <v>101760</v>
      </c>
      <c r="BC44" s="50" t="str">
        <f t="shared" si="3"/>
        <v>INR  One Lakh One Thousand Seven Hundred &amp; Sixty  Only</v>
      </c>
      <c r="IA44" s="22">
        <v>5.08</v>
      </c>
      <c r="IB44" s="22" t="s">
        <v>77</v>
      </c>
      <c r="IC44" s="22" t="s">
        <v>112</v>
      </c>
      <c r="ID44" s="22">
        <v>114</v>
      </c>
      <c r="IE44" s="23" t="s">
        <v>52</v>
      </c>
      <c r="IF44" s="23"/>
      <c r="IG44" s="23"/>
      <c r="IH44" s="23"/>
      <c r="II44" s="23"/>
    </row>
    <row r="45" spans="1:243" s="22" customFormat="1" ht="15.75">
      <c r="A45" s="63">
        <v>6</v>
      </c>
      <c r="B45" s="60" t="s">
        <v>184</v>
      </c>
      <c r="C45" s="39" t="s">
        <v>113</v>
      </c>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8"/>
      <c r="IA45" s="22">
        <v>6</v>
      </c>
      <c r="IB45" s="22" t="s">
        <v>184</v>
      </c>
      <c r="IC45" s="22" t="s">
        <v>113</v>
      </c>
      <c r="IE45" s="23"/>
      <c r="IF45" s="23"/>
      <c r="IG45" s="23"/>
      <c r="IH45" s="23"/>
      <c r="II45" s="23"/>
    </row>
    <row r="46" spans="1:243" s="22" customFormat="1" ht="85.5">
      <c r="A46" s="59">
        <v>6.01</v>
      </c>
      <c r="B46" s="60" t="s">
        <v>82</v>
      </c>
      <c r="C46" s="39" t="s">
        <v>114</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6.01</v>
      </c>
      <c r="IB46" s="22" t="s">
        <v>82</v>
      </c>
      <c r="IC46" s="22" t="s">
        <v>114</v>
      </c>
      <c r="IE46" s="23"/>
      <c r="IF46" s="23"/>
      <c r="IG46" s="23"/>
      <c r="IH46" s="23"/>
      <c r="II46" s="23"/>
    </row>
    <row r="47" spans="1:243" s="22" customFormat="1" ht="28.5">
      <c r="A47" s="59">
        <v>6.02</v>
      </c>
      <c r="B47" s="60" t="s">
        <v>185</v>
      </c>
      <c r="C47" s="39" t="s">
        <v>115</v>
      </c>
      <c r="D47" s="61">
        <v>16</v>
      </c>
      <c r="E47" s="62" t="s">
        <v>65</v>
      </c>
      <c r="F47" s="63">
        <v>66.24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1060</v>
      </c>
      <c r="BB47" s="54">
        <f>BA47+SUM(N47:AZ47)</f>
        <v>1060</v>
      </c>
      <c r="BC47" s="50" t="str">
        <f>SpellNumber(L47,BB47)</f>
        <v>INR  One Thousand  &amp;Sixty  Only</v>
      </c>
      <c r="IA47" s="22">
        <v>6.02</v>
      </c>
      <c r="IB47" s="22" t="s">
        <v>185</v>
      </c>
      <c r="IC47" s="22" t="s">
        <v>115</v>
      </c>
      <c r="ID47" s="22">
        <v>16</v>
      </c>
      <c r="IE47" s="23" t="s">
        <v>65</v>
      </c>
      <c r="IF47" s="23"/>
      <c r="IG47" s="23"/>
      <c r="IH47" s="23"/>
      <c r="II47" s="23"/>
    </row>
    <row r="48" spans="1:243" s="22" customFormat="1" ht="99.75">
      <c r="A48" s="59">
        <v>6.03</v>
      </c>
      <c r="B48" s="60" t="s">
        <v>83</v>
      </c>
      <c r="C48" s="39" t="s">
        <v>116</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22">
        <v>6.03</v>
      </c>
      <c r="IB48" s="22" t="s">
        <v>83</v>
      </c>
      <c r="IC48" s="22" t="s">
        <v>116</v>
      </c>
      <c r="IE48" s="23"/>
      <c r="IF48" s="23"/>
      <c r="IG48" s="23"/>
      <c r="IH48" s="23"/>
      <c r="II48" s="23"/>
    </row>
    <row r="49" spans="1:243" s="22" customFormat="1" ht="28.5">
      <c r="A49" s="59">
        <v>6.04</v>
      </c>
      <c r="B49" s="60" t="s">
        <v>157</v>
      </c>
      <c r="C49" s="39" t="s">
        <v>117</v>
      </c>
      <c r="D49" s="61">
        <v>8</v>
      </c>
      <c r="E49" s="62" t="s">
        <v>65</v>
      </c>
      <c r="F49" s="63">
        <v>46.69</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374</v>
      </c>
      <c r="BB49" s="54">
        <f>BA49+SUM(N49:AZ49)</f>
        <v>374</v>
      </c>
      <c r="BC49" s="50" t="str">
        <f>SpellNumber(L49,BB49)</f>
        <v>INR  Three Hundred &amp; Seventy Four  Only</v>
      </c>
      <c r="IA49" s="22">
        <v>6.04</v>
      </c>
      <c r="IB49" s="22" t="s">
        <v>157</v>
      </c>
      <c r="IC49" s="22" t="s">
        <v>117</v>
      </c>
      <c r="ID49" s="22">
        <v>8</v>
      </c>
      <c r="IE49" s="23" t="s">
        <v>65</v>
      </c>
      <c r="IF49" s="23"/>
      <c r="IG49" s="23"/>
      <c r="IH49" s="23"/>
      <c r="II49" s="23"/>
    </row>
    <row r="50" spans="1:243" s="22" customFormat="1" ht="15.75">
      <c r="A50" s="59">
        <v>7</v>
      </c>
      <c r="B50" s="60" t="s">
        <v>158</v>
      </c>
      <c r="C50" s="39" t="s">
        <v>118</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7</v>
      </c>
      <c r="IB50" s="22" t="s">
        <v>158</v>
      </c>
      <c r="IC50" s="22" t="s">
        <v>118</v>
      </c>
      <c r="IE50" s="23"/>
      <c r="IF50" s="23"/>
      <c r="IG50" s="23"/>
      <c r="IH50" s="23"/>
      <c r="II50" s="23"/>
    </row>
    <row r="51" spans="1:243" s="22" customFormat="1" ht="99.75">
      <c r="A51" s="59">
        <v>7.01</v>
      </c>
      <c r="B51" s="60" t="s">
        <v>186</v>
      </c>
      <c r="C51" s="39" t="s">
        <v>119</v>
      </c>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8"/>
      <c r="IA51" s="22">
        <v>7.01</v>
      </c>
      <c r="IB51" s="22" t="s">
        <v>186</v>
      </c>
      <c r="IC51" s="22" t="s">
        <v>119</v>
      </c>
      <c r="IE51" s="23"/>
      <c r="IF51" s="23"/>
      <c r="IG51" s="23"/>
      <c r="IH51" s="23"/>
      <c r="II51" s="23"/>
    </row>
    <row r="52" spans="1:243" s="22" customFormat="1" ht="28.5">
      <c r="A52" s="59">
        <v>7.02</v>
      </c>
      <c r="B52" s="60" t="s">
        <v>187</v>
      </c>
      <c r="C52" s="39" t="s">
        <v>120</v>
      </c>
      <c r="D52" s="61">
        <v>33</v>
      </c>
      <c r="E52" s="62" t="s">
        <v>52</v>
      </c>
      <c r="F52" s="63">
        <v>477.86</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15769</v>
      </c>
      <c r="BB52" s="54">
        <f>BA52+SUM(N52:AZ52)</f>
        <v>15769</v>
      </c>
      <c r="BC52" s="50" t="str">
        <f>SpellNumber(L52,BB52)</f>
        <v>INR  Fifteen Thousand Seven Hundred &amp; Sixty Nine  Only</v>
      </c>
      <c r="IA52" s="22">
        <v>7.02</v>
      </c>
      <c r="IB52" s="22" t="s">
        <v>187</v>
      </c>
      <c r="IC52" s="22" t="s">
        <v>120</v>
      </c>
      <c r="ID52" s="22">
        <v>33</v>
      </c>
      <c r="IE52" s="23" t="s">
        <v>52</v>
      </c>
      <c r="IF52" s="23"/>
      <c r="IG52" s="23"/>
      <c r="IH52" s="23"/>
      <c r="II52" s="23"/>
    </row>
    <row r="53" spans="1:243" s="22" customFormat="1" ht="42.75">
      <c r="A53" s="59">
        <v>7.03</v>
      </c>
      <c r="B53" s="60" t="s">
        <v>188</v>
      </c>
      <c r="C53" s="39" t="s">
        <v>121</v>
      </c>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8"/>
      <c r="IA53" s="22">
        <v>7.03</v>
      </c>
      <c r="IB53" s="22" t="s">
        <v>188</v>
      </c>
      <c r="IC53" s="22" t="s">
        <v>121</v>
      </c>
      <c r="IE53" s="23"/>
      <c r="IF53" s="23"/>
      <c r="IG53" s="23"/>
      <c r="IH53" s="23"/>
      <c r="II53" s="23"/>
    </row>
    <row r="54" spans="1:243" s="22" customFormat="1" ht="28.5">
      <c r="A54" s="59">
        <v>7.04</v>
      </c>
      <c r="B54" s="60" t="s">
        <v>189</v>
      </c>
      <c r="C54" s="39" t="s">
        <v>122</v>
      </c>
      <c r="D54" s="61">
        <v>83</v>
      </c>
      <c r="E54" s="62" t="s">
        <v>74</v>
      </c>
      <c r="F54" s="63">
        <v>69.7</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ROUND(total_amount_ba($B$2,$D$2,D54,F54,J54,K54,M54),0)</f>
        <v>5785</v>
      </c>
      <c r="BB54" s="54">
        <f>BA54+SUM(N54:AZ54)</f>
        <v>5785</v>
      </c>
      <c r="BC54" s="50" t="str">
        <f>SpellNumber(L54,BB54)</f>
        <v>INR  Five Thousand Seven Hundred &amp; Eighty Five  Only</v>
      </c>
      <c r="IA54" s="22">
        <v>7.04</v>
      </c>
      <c r="IB54" s="22" t="s">
        <v>189</v>
      </c>
      <c r="IC54" s="22" t="s">
        <v>122</v>
      </c>
      <c r="ID54" s="22">
        <v>83</v>
      </c>
      <c r="IE54" s="23" t="s">
        <v>74</v>
      </c>
      <c r="IF54" s="23"/>
      <c r="IG54" s="23"/>
      <c r="IH54" s="23"/>
      <c r="II54" s="23"/>
    </row>
    <row r="55" spans="1:243" s="22" customFormat="1" ht="20.25" customHeight="1">
      <c r="A55" s="59">
        <v>8</v>
      </c>
      <c r="B55" s="60" t="s">
        <v>73</v>
      </c>
      <c r="C55" s="39" t="s">
        <v>123</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8</v>
      </c>
      <c r="IB55" s="22" t="s">
        <v>73</v>
      </c>
      <c r="IC55" s="22" t="s">
        <v>123</v>
      </c>
      <c r="IE55" s="23"/>
      <c r="IF55" s="23"/>
      <c r="IG55" s="23"/>
      <c r="IH55" s="23"/>
      <c r="II55" s="23"/>
    </row>
    <row r="56" spans="1:243" s="22" customFormat="1" ht="142.5">
      <c r="A56" s="59">
        <v>8.01</v>
      </c>
      <c r="B56" s="60" t="s">
        <v>190</v>
      </c>
      <c r="C56" s="39" t="s">
        <v>124</v>
      </c>
      <c r="D56" s="61">
        <v>15</v>
      </c>
      <c r="E56" s="62" t="s">
        <v>52</v>
      </c>
      <c r="F56" s="63">
        <v>269.48</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ROUND(total_amount_ba($B$2,$D$2,D56,F56,J56,K56,M56),0)</f>
        <v>4042</v>
      </c>
      <c r="BB56" s="54">
        <f>BA56+SUM(N56:AZ56)</f>
        <v>4042</v>
      </c>
      <c r="BC56" s="50" t="str">
        <f>SpellNumber(L56,BB56)</f>
        <v>INR  Four Thousand  &amp;Forty Two  Only</v>
      </c>
      <c r="IA56" s="22">
        <v>8.01</v>
      </c>
      <c r="IB56" s="22" t="s">
        <v>190</v>
      </c>
      <c r="IC56" s="22" t="s">
        <v>124</v>
      </c>
      <c r="ID56" s="22">
        <v>15</v>
      </c>
      <c r="IE56" s="23" t="s">
        <v>52</v>
      </c>
      <c r="IF56" s="23"/>
      <c r="IG56" s="23"/>
      <c r="IH56" s="23"/>
      <c r="II56" s="23"/>
    </row>
    <row r="57" spans="1:243" s="22" customFormat="1" ht="15.75">
      <c r="A57" s="59">
        <v>9</v>
      </c>
      <c r="B57" s="64" t="s">
        <v>53</v>
      </c>
      <c r="C57" s="39" t="s">
        <v>125</v>
      </c>
      <c r="D57" s="66"/>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8"/>
      <c r="IA57" s="22">
        <v>9</v>
      </c>
      <c r="IB57" s="22" t="s">
        <v>53</v>
      </c>
      <c r="IC57" s="22" t="s">
        <v>125</v>
      </c>
      <c r="IE57" s="23"/>
      <c r="IF57" s="23"/>
      <c r="IG57" s="23"/>
      <c r="IH57" s="23"/>
      <c r="II57" s="23"/>
    </row>
    <row r="58" spans="1:243" s="22" customFormat="1" ht="15.75">
      <c r="A58" s="59">
        <v>9.01</v>
      </c>
      <c r="B58" s="64" t="s">
        <v>191</v>
      </c>
      <c r="C58" s="39" t="s">
        <v>126</v>
      </c>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8"/>
      <c r="IA58" s="22">
        <v>9.01</v>
      </c>
      <c r="IB58" s="22" t="s">
        <v>191</v>
      </c>
      <c r="IC58" s="22" t="s">
        <v>126</v>
      </c>
      <c r="IE58" s="23"/>
      <c r="IF58" s="23"/>
      <c r="IG58" s="23"/>
      <c r="IH58" s="23"/>
      <c r="II58" s="23"/>
    </row>
    <row r="59" spans="1:243" s="22" customFormat="1" ht="28.5">
      <c r="A59" s="63">
        <v>9.02</v>
      </c>
      <c r="B59" s="60" t="s">
        <v>160</v>
      </c>
      <c r="C59" s="39" t="s">
        <v>127</v>
      </c>
      <c r="D59" s="61">
        <v>106</v>
      </c>
      <c r="E59" s="62" t="s">
        <v>52</v>
      </c>
      <c r="F59" s="63">
        <v>258.08</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27356</v>
      </c>
      <c r="BB59" s="54">
        <f>BA59+SUM(N59:AZ59)</f>
        <v>27356</v>
      </c>
      <c r="BC59" s="50" t="str">
        <f>SpellNumber(L59,BB59)</f>
        <v>INR  Twenty Seven Thousand Three Hundred &amp; Fifty Six  Only</v>
      </c>
      <c r="IA59" s="22">
        <v>9.02</v>
      </c>
      <c r="IB59" s="22" t="s">
        <v>160</v>
      </c>
      <c r="IC59" s="22" t="s">
        <v>127</v>
      </c>
      <c r="ID59" s="22">
        <v>106</v>
      </c>
      <c r="IE59" s="23" t="s">
        <v>52</v>
      </c>
      <c r="IF59" s="23"/>
      <c r="IG59" s="23"/>
      <c r="IH59" s="23"/>
      <c r="II59" s="23"/>
    </row>
    <row r="60" spans="1:243" s="22" customFormat="1" ht="28.5">
      <c r="A60" s="59">
        <v>9.03</v>
      </c>
      <c r="B60" s="60" t="s">
        <v>159</v>
      </c>
      <c r="C60" s="39" t="s">
        <v>128</v>
      </c>
      <c r="D60" s="66"/>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8"/>
      <c r="IA60" s="22">
        <v>9.03</v>
      </c>
      <c r="IB60" s="22" t="s">
        <v>159</v>
      </c>
      <c r="IC60" s="22" t="s">
        <v>128</v>
      </c>
      <c r="IE60" s="23"/>
      <c r="IF60" s="23"/>
      <c r="IG60" s="23"/>
      <c r="IH60" s="23"/>
      <c r="II60" s="23"/>
    </row>
    <row r="61" spans="1:243" s="22" customFormat="1" ht="20.25" customHeight="1">
      <c r="A61" s="59">
        <v>9.04</v>
      </c>
      <c r="B61" s="60" t="s">
        <v>160</v>
      </c>
      <c r="C61" s="39" t="s">
        <v>129</v>
      </c>
      <c r="D61" s="61">
        <v>12</v>
      </c>
      <c r="E61" s="62" t="s">
        <v>52</v>
      </c>
      <c r="F61" s="63">
        <v>297.32</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3568</v>
      </c>
      <c r="BB61" s="54">
        <f>BA61+SUM(N61:AZ61)</f>
        <v>3568</v>
      </c>
      <c r="BC61" s="50" t="str">
        <f>SpellNumber(L61,BB61)</f>
        <v>INR  Three Thousand Five Hundred &amp; Sixty Eight  Only</v>
      </c>
      <c r="IA61" s="22">
        <v>9.04</v>
      </c>
      <c r="IB61" s="22" t="s">
        <v>160</v>
      </c>
      <c r="IC61" s="22" t="s">
        <v>129</v>
      </c>
      <c r="ID61" s="22">
        <v>12</v>
      </c>
      <c r="IE61" s="23" t="s">
        <v>52</v>
      </c>
      <c r="IF61" s="23"/>
      <c r="IG61" s="23"/>
      <c r="IH61" s="23"/>
      <c r="II61" s="23"/>
    </row>
    <row r="62" spans="1:243" s="22" customFormat="1" ht="15.75">
      <c r="A62" s="63">
        <v>9.05</v>
      </c>
      <c r="B62" s="60" t="s">
        <v>78</v>
      </c>
      <c r="C62" s="39" t="s">
        <v>130</v>
      </c>
      <c r="D62" s="66"/>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8"/>
      <c r="IA62" s="22">
        <v>9.05</v>
      </c>
      <c r="IB62" s="22" t="s">
        <v>78</v>
      </c>
      <c r="IC62" s="22" t="s">
        <v>130</v>
      </c>
      <c r="IE62" s="23"/>
      <c r="IF62" s="23"/>
      <c r="IG62" s="23"/>
      <c r="IH62" s="23"/>
      <c r="II62" s="23"/>
    </row>
    <row r="63" spans="1:243" s="22" customFormat="1" ht="28.5">
      <c r="A63" s="59">
        <v>9.06</v>
      </c>
      <c r="B63" s="64" t="s">
        <v>79</v>
      </c>
      <c r="C63" s="39" t="s">
        <v>131</v>
      </c>
      <c r="D63" s="61">
        <v>58</v>
      </c>
      <c r="E63" s="62" t="s">
        <v>52</v>
      </c>
      <c r="F63" s="63">
        <v>221.87</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12868</v>
      </c>
      <c r="BB63" s="54">
        <f>BA63+SUM(N63:AZ63)</f>
        <v>12868</v>
      </c>
      <c r="BC63" s="50" t="str">
        <f>SpellNumber(L63,BB63)</f>
        <v>INR  Twelve Thousand Eight Hundred &amp; Sixty Eight  Only</v>
      </c>
      <c r="IA63" s="22">
        <v>9.06</v>
      </c>
      <c r="IB63" s="22" t="s">
        <v>79</v>
      </c>
      <c r="IC63" s="22" t="s">
        <v>131</v>
      </c>
      <c r="ID63" s="22">
        <v>58</v>
      </c>
      <c r="IE63" s="23" t="s">
        <v>52</v>
      </c>
      <c r="IF63" s="23"/>
      <c r="IG63" s="23"/>
      <c r="IH63" s="23"/>
      <c r="II63" s="23"/>
    </row>
    <row r="64" spans="1:243" s="22" customFormat="1" ht="85.5">
      <c r="A64" s="59">
        <v>9.07</v>
      </c>
      <c r="B64" s="64" t="s">
        <v>84</v>
      </c>
      <c r="C64" s="39" t="s">
        <v>132</v>
      </c>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8"/>
      <c r="IA64" s="22">
        <v>9.07</v>
      </c>
      <c r="IB64" s="22" t="s">
        <v>84</v>
      </c>
      <c r="IC64" s="22" t="s">
        <v>132</v>
      </c>
      <c r="IE64" s="23"/>
      <c r="IF64" s="23"/>
      <c r="IG64" s="23"/>
      <c r="IH64" s="23"/>
      <c r="II64" s="23"/>
    </row>
    <row r="65" spans="1:243" s="22" customFormat="1" ht="28.5">
      <c r="A65" s="63">
        <v>9.08</v>
      </c>
      <c r="B65" s="60" t="s">
        <v>80</v>
      </c>
      <c r="C65" s="39" t="s">
        <v>133</v>
      </c>
      <c r="D65" s="61">
        <v>135</v>
      </c>
      <c r="E65" s="62" t="s">
        <v>52</v>
      </c>
      <c r="F65" s="63">
        <v>81.32</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ROUND(total_amount_ba($B$2,$D$2,D65,F65,J65,K65,M65),0)</f>
        <v>10978</v>
      </c>
      <c r="BB65" s="54">
        <f>BA65+SUM(N65:AZ65)</f>
        <v>10978</v>
      </c>
      <c r="BC65" s="50" t="str">
        <f>SpellNumber(L65,BB65)</f>
        <v>INR  Ten Thousand Nine Hundred &amp; Seventy Eight  Only</v>
      </c>
      <c r="IA65" s="22">
        <v>9.08</v>
      </c>
      <c r="IB65" s="22" t="s">
        <v>80</v>
      </c>
      <c r="IC65" s="22" t="s">
        <v>133</v>
      </c>
      <c r="ID65" s="22">
        <v>135</v>
      </c>
      <c r="IE65" s="23" t="s">
        <v>52</v>
      </c>
      <c r="IF65" s="23"/>
      <c r="IG65" s="23"/>
      <c r="IH65" s="23"/>
      <c r="II65" s="23"/>
    </row>
    <row r="66" spans="1:243" s="22" customFormat="1" ht="33" customHeight="1">
      <c r="A66" s="59">
        <v>9.09</v>
      </c>
      <c r="B66" s="60" t="s">
        <v>85</v>
      </c>
      <c r="C66" s="39" t="s">
        <v>134</v>
      </c>
      <c r="D66" s="61">
        <v>135</v>
      </c>
      <c r="E66" s="62" t="s">
        <v>52</v>
      </c>
      <c r="F66" s="63">
        <v>108.59</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14660</v>
      </c>
      <c r="BB66" s="54">
        <f>BA66+SUM(N66:AZ66)</f>
        <v>14660</v>
      </c>
      <c r="BC66" s="50" t="str">
        <f>SpellNumber(L66,BB66)</f>
        <v>INR  Fourteen Thousand Six Hundred &amp; Sixty  Only</v>
      </c>
      <c r="IA66" s="22">
        <v>9.09</v>
      </c>
      <c r="IB66" s="22" t="s">
        <v>85</v>
      </c>
      <c r="IC66" s="22" t="s">
        <v>134</v>
      </c>
      <c r="ID66" s="22">
        <v>135</v>
      </c>
      <c r="IE66" s="23" t="s">
        <v>52</v>
      </c>
      <c r="IF66" s="23"/>
      <c r="IG66" s="23"/>
      <c r="IH66" s="23"/>
      <c r="II66" s="23"/>
    </row>
    <row r="67" spans="1:243" s="22" customFormat="1" ht="85.5">
      <c r="A67" s="59">
        <v>9.1</v>
      </c>
      <c r="B67" s="60" t="s">
        <v>86</v>
      </c>
      <c r="C67" s="39" t="s">
        <v>135</v>
      </c>
      <c r="D67" s="66"/>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8"/>
      <c r="IA67" s="22">
        <v>9.1</v>
      </c>
      <c r="IB67" s="22" t="s">
        <v>86</v>
      </c>
      <c r="IC67" s="22" t="s">
        <v>135</v>
      </c>
      <c r="IE67" s="23"/>
      <c r="IF67" s="23"/>
      <c r="IG67" s="23"/>
      <c r="IH67" s="23"/>
      <c r="II67" s="23"/>
    </row>
    <row r="68" spans="1:243" s="22" customFormat="1" ht="28.5">
      <c r="A68" s="63">
        <v>9.11</v>
      </c>
      <c r="B68" s="60" t="s">
        <v>87</v>
      </c>
      <c r="C68" s="39" t="s">
        <v>136</v>
      </c>
      <c r="D68" s="61">
        <v>102</v>
      </c>
      <c r="E68" s="62" t="s">
        <v>52</v>
      </c>
      <c r="F68" s="63">
        <v>44.36</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4525</v>
      </c>
      <c r="BB68" s="54">
        <f>BA68+SUM(N68:AZ68)</f>
        <v>4525</v>
      </c>
      <c r="BC68" s="50" t="str">
        <f>SpellNumber(L68,BB68)</f>
        <v>INR  Four Thousand Five Hundred &amp; Twenty Five  Only</v>
      </c>
      <c r="IA68" s="22">
        <v>9.11</v>
      </c>
      <c r="IB68" s="22" t="s">
        <v>87</v>
      </c>
      <c r="IC68" s="22" t="s">
        <v>136</v>
      </c>
      <c r="ID68" s="22">
        <v>102</v>
      </c>
      <c r="IE68" s="23" t="s">
        <v>52</v>
      </c>
      <c r="IF68" s="23"/>
      <c r="IG68" s="23"/>
      <c r="IH68" s="23"/>
      <c r="II68" s="23"/>
    </row>
    <row r="69" spans="1:243" s="22" customFormat="1" ht="15.75">
      <c r="A69" s="59">
        <v>10</v>
      </c>
      <c r="B69" s="64" t="s">
        <v>88</v>
      </c>
      <c r="C69" s="39" t="s">
        <v>137</v>
      </c>
      <c r="D69" s="66"/>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8"/>
      <c r="IA69" s="22">
        <v>10</v>
      </c>
      <c r="IB69" s="22" t="s">
        <v>88</v>
      </c>
      <c r="IC69" s="22" t="s">
        <v>137</v>
      </c>
      <c r="IE69" s="23"/>
      <c r="IF69" s="23"/>
      <c r="IG69" s="23"/>
      <c r="IH69" s="23"/>
      <c r="II69" s="23"/>
    </row>
    <row r="70" spans="1:243" s="22" customFormat="1" ht="128.25">
      <c r="A70" s="59">
        <v>10.01</v>
      </c>
      <c r="B70" s="64" t="s">
        <v>192</v>
      </c>
      <c r="C70" s="39" t="s">
        <v>138</v>
      </c>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8"/>
      <c r="IA70" s="22">
        <v>10.01</v>
      </c>
      <c r="IB70" s="22" t="s">
        <v>192</v>
      </c>
      <c r="IC70" s="22" t="s">
        <v>138</v>
      </c>
      <c r="IE70" s="23"/>
      <c r="IF70" s="23"/>
      <c r="IG70" s="23"/>
      <c r="IH70" s="23"/>
      <c r="II70" s="23"/>
    </row>
    <row r="71" spans="1:243" s="22" customFormat="1" ht="28.5">
      <c r="A71" s="63">
        <v>10.02</v>
      </c>
      <c r="B71" s="60" t="s">
        <v>193</v>
      </c>
      <c r="C71" s="39" t="s">
        <v>139</v>
      </c>
      <c r="D71" s="61">
        <v>6.24</v>
      </c>
      <c r="E71" s="62" t="s">
        <v>52</v>
      </c>
      <c r="F71" s="63">
        <v>917.97</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ROUND(total_amount_ba($B$2,$D$2,D71,F71,J71,K71,M71),0)</f>
        <v>5728</v>
      </c>
      <c r="BB71" s="54">
        <f>BA71+SUM(N71:AZ71)</f>
        <v>5728</v>
      </c>
      <c r="BC71" s="50" t="str">
        <f>SpellNumber(L71,BB71)</f>
        <v>INR  Five Thousand Seven Hundred &amp; Twenty Eight  Only</v>
      </c>
      <c r="IA71" s="22">
        <v>10.02</v>
      </c>
      <c r="IB71" s="22" t="s">
        <v>193</v>
      </c>
      <c r="IC71" s="22" t="s">
        <v>139</v>
      </c>
      <c r="ID71" s="22">
        <v>6.24</v>
      </c>
      <c r="IE71" s="23" t="s">
        <v>52</v>
      </c>
      <c r="IF71" s="23"/>
      <c r="IG71" s="23"/>
      <c r="IH71" s="23"/>
      <c r="II71" s="23"/>
    </row>
    <row r="72" spans="1:243" s="22" customFormat="1" ht="15.75">
      <c r="A72" s="59">
        <v>11</v>
      </c>
      <c r="B72" s="60" t="s">
        <v>194</v>
      </c>
      <c r="C72" s="39" t="s">
        <v>140</v>
      </c>
      <c r="D72" s="66"/>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8"/>
      <c r="IA72" s="22">
        <v>11</v>
      </c>
      <c r="IB72" s="22" t="s">
        <v>194</v>
      </c>
      <c r="IC72" s="22" t="s">
        <v>140</v>
      </c>
      <c r="IE72" s="23"/>
      <c r="IF72" s="23"/>
      <c r="IG72" s="23"/>
      <c r="IH72" s="23"/>
      <c r="II72" s="23"/>
    </row>
    <row r="73" spans="1:243" s="22" customFormat="1" ht="71.25">
      <c r="A73" s="59">
        <v>11.01</v>
      </c>
      <c r="B73" s="60" t="s">
        <v>161</v>
      </c>
      <c r="C73" s="39" t="s">
        <v>141</v>
      </c>
      <c r="D73" s="66"/>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8"/>
      <c r="IA73" s="22">
        <v>11.01</v>
      </c>
      <c r="IB73" s="22" t="s">
        <v>161</v>
      </c>
      <c r="IC73" s="22" t="s">
        <v>141</v>
      </c>
      <c r="IE73" s="23"/>
      <c r="IF73" s="23"/>
      <c r="IG73" s="23"/>
      <c r="IH73" s="23"/>
      <c r="II73" s="23"/>
    </row>
    <row r="74" spans="1:243" s="22" customFormat="1" ht="28.5">
      <c r="A74" s="63">
        <v>11.02</v>
      </c>
      <c r="B74" s="60" t="s">
        <v>162</v>
      </c>
      <c r="C74" s="39" t="s">
        <v>142</v>
      </c>
      <c r="D74" s="61">
        <v>11.1</v>
      </c>
      <c r="E74" s="62" t="s">
        <v>64</v>
      </c>
      <c r="F74" s="63">
        <v>1759.84</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ROUND(total_amount_ba($B$2,$D$2,D74,F74,J74,K74,M74),0)</f>
        <v>19534</v>
      </c>
      <c r="BB74" s="54">
        <f>BA74+SUM(N74:AZ74)</f>
        <v>19534</v>
      </c>
      <c r="BC74" s="50" t="str">
        <f>SpellNumber(L74,BB74)</f>
        <v>INR  Nineteen Thousand Five Hundred &amp; Thirty Four  Only</v>
      </c>
      <c r="IA74" s="22">
        <v>11.02</v>
      </c>
      <c r="IB74" s="22" t="s">
        <v>162</v>
      </c>
      <c r="IC74" s="22" t="s">
        <v>142</v>
      </c>
      <c r="ID74" s="22">
        <v>11.1</v>
      </c>
      <c r="IE74" s="23" t="s">
        <v>64</v>
      </c>
      <c r="IF74" s="23"/>
      <c r="IG74" s="23"/>
      <c r="IH74" s="23"/>
      <c r="II74" s="23"/>
    </row>
    <row r="75" spans="1:243" s="22" customFormat="1" ht="28.5">
      <c r="A75" s="59">
        <v>11.03</v>
      </c>
      <c r="B75" s="64" t="s">
        <v>163</v>
      </c>
      <c r="C75" s="39" t="s">
        <v>143</v>
      </c>
      <c r="D75" s="61">
        <v>8.3</v>
      </c>
      <c r="E75" s="62" t="s">
        <v>64</v>
      </c>
      <c r="F75" s="63">
        <v>1086.89</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ROUND(total_amount_ba($B$2,$D$2,D75,F75,J75,K75,M75),0)</f>
        <v>9021</v>
      </c>
      <c r="BB75" s="54">
        <f>BA75+SUM(N75:AZ75)</f>
        <v>9021</v>
      </c>
      <c r="BC75" s="50" t="str">
        <f>SpellNumber(L75,BB75)</f>
        <v>INR  Nine Thousand  &amp;Twenty One  Only</v>
      </c>
      <c r="IA75" s="22">
        <v>11.03</v>
      </c>
      <c r="IB75" s="22" t="s">
        <v>163</v>
      </c>
      <c r="IC75" s="22" t="s">
        <v>143</v>
      </c>
      <c r="ID75" s="22">
        <v>8.3</v>
      </c>
      <c r="IE75" s="23" t="s">
        <v>64</v>
      </c>
      <c r="IF75" s="23"/>
      <c r="IG75" s="23"/>
      <c r="IH75" s="23"/>
      <c r="II75" s="23"/>
    </row>
    <row r="76" spans="1:243" s="22" customFormat="1" ht="128.25">
      <c r="A76" s="59">
        <v>11.04</v>
      </c>
      <c r="B76" s="64" t="s">
        <v>195</v>
      </c>
      <c r="C76" s="39" t="s">
        <v>144</v>
      </c>
      <c r="D76" s="61">
        <v>22</v>
      </c>
      <c r="E76" s="62" t="s">
        <v>64</v>
      </c>
      <c r="F76" s="63">
        <v>192.32</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ROUND(total_amount_ba($B$2,$D$2,D76,F76,J76,K76,M76),0)</f>
        <v>4231</v>
      </c>
      <c r="BB76" s="54">
        <f>BA76+SUM(N76:AZ76)</f>
        <v>4231</v>
      </c>
      <c r="BC76" s="50" t="str">
        <f>SpellNumber(L76,BB76)</f>
        <v>INR  Four Thousand Two Hundred &amp; Thirty One  Only</v>
      </c>
      <c r="IA76" s="22">
        <v>11.04</v>
      </c>
      <c r="IB76" s="22" t="s">
        <v>195</v>
      </c>
      <c r="IC76" s="22" t="s">
        <v>144</v>
      </c>
      <c r="ID76" s="22">
        <v>22</v>
      </c>
      <c r="IE76" s="23" t="s">
        <v>64</v>
      </c>
      <c r="IF76" s="23"/>
      <c r="IG76" s="23"/>
      <c r="IH76" s="23"/>
      <c r="II76" s="23"/>
    </row>
    <row r="77" spans="1:243" s="22" customFormat="1" ht="15.75">
      <c r="A77" s="63">
        <v>12</v>
      </c>
      <c r="B77" s="60" t="s">
        <v>196</v>
      </c>
      <c r="C77" s="39" t="s">
        <v>145</v>
      </c>
      <c r="D77" s="66"/>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8"/>
      <c r="IA77" s="22">
        <v>12</v>
      </c>
      <c r="IB77" s="22" t="s">
        <v>196</v>
      </c>
      <c r="IC77" s="22" t="s">
        <v>145</v>
      </c>
      <c r="IE77" s="23"/>
      <c r="IF77" s="23"/>
      <c r="IG77" s="23"/>
      <c r="IH77" s="23"/>
      <c r="II77" s="23"/>
    </row>
    <row r="78" spans="1:243" s="22" customFormat="1" ht="327.75">
      <c r="A78" s="59">
        <v>12.01</v>
      </c>
      <c r="B78" s="60" t="s">
        <v>197</v>
      </c>
      <c r="C78" s="39" t="s">
        <v>146</v>
      </c>
      <c r="D78" s="66"/>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8"/>
      <c r="IA78" s="22">
        <v>12.01</v>
      </c>
      <c r="IB78" s="22" t="s">
        <v>197</v>
      </c>
      <c r="IC78" s="22" t="s">
        <v>146</v>
      </c>
      <c r="IE78" s="23"/>
      <c r="IF78" s="23"/>
      <c r="IG78" s="23"/>
      <c r="IH78" s="23"/>
      <c r="II78" s="23"/>
    </row>
    <row r="79" spans="1:243" s="22" customFormat="1" ht="114">
      <c r="A79" s="59">
        <v>12.02</v>
      </c>
      <c r="B79" s="60" t="s">
        <v>198</v>
      </c>
      <c r="C79" s="39" t="s">
        <v>147</v>
      </c>
      <c r="D79" s="66"/>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8"/>
      <c r="IA79" s="22">
        <v>12.02</v>
      </c>
      <c r="IB79" s="22" t="s">
        <v>198</v>
      </c>
      <c r="IC79" s="22" t="s">
        <v>147</v>
      </c>
      <c r="IE79" s="23"/>
      <c r="IF79" s="23"/>
      <c r="IG79" s="23"/>
      <c r="IH79" s="23"/>
      <c r="II79" s="23"/>
    </row>
    <row r="80" spans="1:243" s="22" customFormat="1" ht="71.25">
      <c r="A80" s="63">
        <v>12.03</v>
      </c>
      <c r="B80" s="60" t="s">
        <v>199</v>
      </c>
      <c r="C80" s="39" t="s">
        <v>148</v>
      </c>
      <c r="D80" s="61">
        <v>45</v>
      </c>
      <c r="E80" s="62" t="s">
        <v>66</v>
      </c>
      <c r="F80" s="63">
        <v>466.28</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20983</v>
      </c>
      <c r="BB80" s="54">
        <f>BA80+SUM(N80:AZ80)</f>
        <v>20983</v>
      </c>
      <c r="BC80" s="50" t="str">
        <f>SpellNumber(L80,BB80)</f>
        <v>INR  Twenty Thousand Nine Hundred &amp; Eighty Three  Only</v>
      </c>
      <c r="IA80" s="22">
        <v>12.03</v>
      </c>
      <c r="IB80" s="22" t="s">
        <v>199</v>
      </c>
      <c r="IC80" s="22" t="s">
        <v>148</v>
      </c>
      <c r="ID80" s="22">
        <v>45</v>
      </c>
      <c r="IE80" s="23" t="s">
        <v>66</v>
      </c>
      <c r="IF80" s="23"/>
      <c r="IG80" s="23"/>
      <c r="IH80" s="23"/>
      <c r="II80" s="23"/>
    </row>
    <row r="81" spans="1:243" s="22" customFormat="1" ht="128.25">
      <c r="A81" s="59">
        <v>12.04</v>
      </c>
      <c r="B81" s="64" t="s">
        <v>200</v>
      </c>
      <c r="C81" s="39" t="s">
        <v>149</v>
      </c>
      <c r="D81" s="66"/>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8"/>
      <c r="IA81" s="22">
        <v>12.04</v>
      </c>
      <c r="IB81" s="22" t="s">
        <v>200</v>
      </c>
      <c r="IC81" s="22" t="s">
        <v>149</v>
      </c>
      <c r="IE81" s="23"/>
      <c r="IF81" s="23"/>
      <c r="IG81" s="23"/>
      <c r="IH81" s="23"/>
      <c r="II81" s="23"/>
    </row>
    <row r="82" spans="1:243" s="22" customFormat="1" ht="42.75">
      <c r="A82" s="59">
        <v>12.05</v>
      </c>
      <c r="B82" s="64" t="s">
        <v>201</v>
      </c>
      <c r="C82" s="39" t="s">
        <v>150</v>
      </c>
      <c r="D82" s="61">
        <v>4</v>
      </c>
      <c r="E82" s="62" t="s">
        <v>52</v>
      </c>
      <c r="F82" s="63">
        <v>1162.25</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ROUND(total_amount_ba($B$2,$D$2,D82,F82,J82,K82,M82),0)</f>
        <v>4649</v>
      </c>
      <c r="BB82" s="54">
        <f>BA82+SUM(N82:AZ82)</f>
        <v>4649</v>
      </c>
      <c r="BC82" s="50" t="str">
        <f>SpellNumber(L82,BB82)</f>
        <v>INR  Four Thousand Six Hundred &amp; Forty Nine  Only</v>
      </c>
      <c r="IA82" s="22">
        <v>12.05</v>
      </c>
      <c r="IB82" s="22" t="s">
        <v>201</v>
      </c>
      <c r="IC82" s="22" t="s">
        <v>150</v>
      </c>
      <c r="ID82" s="22">
        <v>4</v>
      </c>
      <c r="IE82" s="23" t="s">
        <v>52</v>
      </c>
      <c r="IF82" s="23"/>
      <c r="IG82" s="23"/>
      <c r="IH82" s="23"/>
      <c r="II82" s="23"/>
    </row>
    <row r="83" spans="1:243" s="22" customFormat="1" ht="21" customHeight="1">
      <c r="A83" s="63">
        <v>13</v>
      </c>
      <c r="B83" s="60" t="s">
        <v>81</v>
      </c>
      <c r="C83" s="39" t="s">
        <v>151</v>
      </c>
      <c r="D83" s="66"/>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8"/>
      <c r="IA83" s="22">
        <v>13</v>
      </c>
      <c r="IB83" s="22" t="s">
        <v>81</v>
      </c>
      <c r="IC83" s="22" t="s">
        <v>151</v>
      </c>
      <c r="IE83" s="23"/>
      <c r="IF83" s="23"/>
      <c r="IG83" s="23"/>
      <c r="IH83" s="23"/>
      <c r="II83" s="23"/>
    </row>
    <row r="84" spans="1:243" s="22" customFormat="1" ht="409.5">
      <c r="A84" s="59">
        <v>13.01</v>
      </c>
      <c r="B84" s="60" t="s">
        <v>202</v>
      </c>
      <c r="C84" s="39" t="s">
        <v>152</v>
      </c>
      <c r="D84" s="61">
        <v>22</v>
      </c>
      <c r="E84" s="62" t="s">
        <v>89</v>
      </c>
      <c r="F84" s="63">
        <v>542.74</v>
      </c>
      <c r="G84" s="40"/>
      <c r="H84" s="24"/>
      <c r="I84" s="47" t="s">
        <v>38</v>
      </c>
      <c r="J84" s="48">
        <f>IF(I84="Less(-)",-1,1)</f>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ROUND(total_amount_ba($B$2,$D$2,D84,F84,J84,K84,M84),0)</f>
        <v>11940</v>
      </c>
      <c r="BB84" s="54">
        <f>BA84+SUM(N84:AZ84)</f>
        <v>11940</v>
      </c>
      <c r="BC84" s="50" t="str">
        <f>SpellNumber(L84,BB84)</f>
        <v>INR  Eleven Thousand Nine Hundred &amp; Forty  Only</v>
      </c>
      <c r="IA84" s="22">
        <v>13.01</v>
      </c>
      <c r="IB84" s="65" t="s">
        <v>202</v>
      </c>
      <c r="IC84" s="22" t="s">
        <v>152</v>
      </c>
      <c r="ID84" s="22">
        <v>22</v>
      </c>
      <c r="IE84" s="23" t="s">
        <v>89</v>
      </c>
      <c r="IF84" s="23"/>
      <c r="IG84" s="23"/>
      <c r="IH84" s="23"/>
      <c r="II84" s="23"/>
    </row>
    <row r="85" spans="1:55" ht="42.75">
      <c r="A85" s="25" t="s">
        <v>46</v>
      </c>
      <c r="B85" s="26"/>
      <c r="C85" s="27"/>
      <c r="D85" s="43"/>
      <c r="E85" s="43"/>
      <c r="F85" s="43"/>
      <c r="G85" s="43"/>
      <c r="H85" s="55"/>
      <c r="I85" s="55"/>
      <c r="J85" s="55"/>
      <c r="K85" s="55"/>
      <c r="L85" s="56"/>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57">
        <f>SUM(BA13:BA84)</f>
        <v>699897</v>
      </c>
      <c r="BB85" s="58">
        <f>SUM(BB13:BB84)</f>
        <v>699897</v>
      </c>
      <c r="BC85" s="50" t="str">
        <f>SpellNumber(L85,BB85)</f>
        <v>  Six Lakh Ninety Nine Thousand Eight Hundred &amp; Ninety Seven  Only</v>
      </c>
    </row>
    <row r="86" spans="1:55" ht="42.75" customHeight="1">
      <c r="A86" s="26" t="s">
        <v>47</v>
      </c>
      <c r="B86" s="28"/>
      <c r="C86" s="29"/>
      <c r="D86" s="30"/>
      <c r="E86" s="44" t="s">
        <v>54</v>
      </c>
      <c r="F86" s="45"/>
      <c r="G86" s="31"/>
      <c r="H86" s="32"/>
      <c r="I86" s="32"/>
      <c r="J86" s="32"/>
      <c r="K86" s="33"/>
      <c r="L86" s="34"/>
      <c r="M86" s="35"/>
      <c r="N86" s="36"/>
      <c r="O86" s="22"/>
      <c r="P86" s="22"/>
      <c r="Q86" s="22"/>
      <c r="R86" s="22"/>
      <c r="S86" s="22"/>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7">
        <f>IF(ISBLANK(F86),0,IF(E86="Excess (+)",ROUND(BA85+(BA85*F86),2),IF(E86="Less (-)",ROUND(BA85+(BA85*F86*(-1)),2),IF(E86="At Par",BA85,0))))</f>
        <v>0</v>
      </c>
      <c r="BB86" s="38">
        <f>ROUND(BA86,0)</f>
        <v>0</v>
      </c>
      <c r="BC86" s="21" t="str">
        <f>SpellNumber($E$2,BB86)</f>
        <v>INR Zero Only</v>
      </c>
    </row>
    <row r="87" spans="1:55" ht="18">
      <c r="A87" s="25" t="s">
        <v>48</v>
      </c>
      <c r="B87" s="25"/>
      <c r="C87" s="70" t="str">
        <f>SpellNumber($E$2,BB86)</f>
        <v>INR Zero Only</v>
      </c>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row>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8" ht="15"/>
    <row r="179" ht="15"/>
    <row r="180" ht="15"/>
    <row r="181" ht="15"/>
    <row r="182" ht="15"/>
    <row r="183" ht="15"/>
    <row r="184" ht="15"/>
    <row r="186" ht="15"/>
    <row r="187" ht="15"/>
    <row r="188" ht="15"/>
    <row r="189" ht="15"/>
    <row r="190" ht="15"/>
    <row r="191" ht="15"/>
    <row r="192" ht="15"/>
    <row r="194" ht="15"/>
    <row r="196" ht="15"/>
    <row r="197" ht="15"/>
    <row r="198" ht="15"/>
    <row r="199" ht="15"/>
    <row r="200" ht="15"/>
    <row r="201" ht="15"/>
    <row r="202" ht="15"/>
    <row r="204" ht="15"/>
    <row r="205" ht="15"/>
    <row r="206" ht="15"/>
    <row r="207" ht="15"/>
    <row r="208" ht="15"/>
    <row r="209" ht="15"/>
    <row r="210" ht="15"/>
    <row r="211" ht="15"/>
    <row r="213" ht="15"/>
    <row r="214" ht="15"/>
    <row r="215" ht="15"/>
    <row r="216"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sheetProtection password="9E83" sheet="1"/>
  <autoFilter ref="A11:BC87"/>
  <mergeCells count="46">
    <mergeCell ref="A9:BC9"/>
    <mergeCell ref="C87:BC87"/>
    <mergeCell ref="A1:L1"/>
    <mergeCell ref="A4:BC4"/>
    <mergeCell ref="A5:BC5"/>
    <mergeCell ref="A6:BC6"/>
    <mergeCell ref="A7:BC7"/>
    <mergeCell ref="B8:BC8"/>
    <mergeCell ref="D13:BC13"/>
    <mergeCell ref="D14:BC14"/>
    <mergeCell ref="D16:BC16"/>
    <mergeCell ref="D17:BC17"/>
    <mergeCell ref="D21:BC21"/>
    <mergeCell ref="D22:BC22"/>
    <mergeCell ref="D24:BC24"/>
    <mergeCell ref="D25:BC25"/>
    <mergeCell ref="D28:BC28"/>
    <mergeCell ref="D32:BC32"/>
    <mergeCell ref="D34:BC34"/>
    <mergeCell ref="D36:BC36"/>
    <mergeCell ref="D37:BC37"/>
    <mergeCell ref="D39:BC39"/>
    <mergeCell ref="D41:BC41"/>
    <mergeCell ref="D43:BC43"/>
    <mergeCell ref="D45:BC45"/>
    <mergeCell ref="D46:BC46"/>
    <mergeCell ref="D48:BC48"/>
    <mergeCell ref="D50:BC50"/>
    <mergeCell ref="D51:BC51"/>
    <mergeCell ref="D53:BC53"/>
    <mergeCell ref="D55:BC55"/>
    <mergeCell ref="D57:BC57"/>
    <mergeCell ref="D58:BC58"/>
    <mergeCell ref="D60:BC60"/>
    <mergeCell ref="D62:BC62"/>
    <mergeCell ref="D64:BC64"/>
    <mergeCell ref="D67:BC67"/>
    <mergeCell ref="D69:BC69"/>
    <mergeCell ref="D70:BC70"/>
    <mergeCell ref="D72:BC72"/>
    <mergeCell ref="D73:BC73"/>
    <mergeCell ref="D77:BC77"/>
    <mergeCell ref="D78:BC78"/>
    <mergeCell ref="D79:BC79"/>
    <mergeCell ref="D81:BC81"/>
    <mergeCell ref="D83:BC8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6">
      <formula1>IF(E86="Select",-1,IF(E86="At Par",0,0))</formula1>
      <formula2>IF(E86="Select",-1,IF(E86="At Par",0,0.99))</formula2>
    </dataValidation>
    <dataValidation type="list" allowBlank="1" showErrorMessage="1" sqref="E8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6">
      <formula1>0</formula1>
      <formula2>99.9</formula2>
    </dataValidation>
    <dataValidation type="list" allowBlank="1" showErrorMessage="1" sqref="D13:D14 K15 D16:D17 K18:K20 D21:D22 K23 D24:D25 K26:K27 D28 K29:K31 D32 K33 D34 K35 D36:D37 K38 D39 K40 D41 K42 D43 K44 D45:D46 K47 D48 K49 D50:D51 K52 D53 K54 D55 K56 D57:D58 K59 D60 K61 D62 K63 D64 K65:K66 D67 K68 D69:D70 K71 D72:D73 K74:K76 D77:D79 K80 D81 K82 K84 D8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20 G23:H23 G26:H27 G29:H31 G33:H33 G35:H35 G38:H38 G40:H40 G42:H42 G44:H44 G47:H47 G49:H49 G52:H52 G54:H54 G56:H56 G59:H59 G61:H61 G63:H63 G65:H66 G68:H68 G71:H71 G74:H76 G80:H80 G82:H82 G84:H84">
      <formula1>0</formula1>
      <formula2>999999999999999</formula2>
    </dataValidation>
    <dataValidation allowBlank="1" showInputMessage="1" showErrorMessage="1" promptTitle="Addition / Deduction" prompt="Please Choose the correct One" sqref="J15 J18:J20 J23 J26:J27 J29:J31 J33 J35 J38 J40 J42 J44 J47 J49 J52 J54 J56 J59 J61 J63 J65:J66 J68 J71 J74:J76 J80 J82 J84">
      <formula1>0</formula1>
      <formula2>0</formula2>
    </dataValidation>
    <dataValidation type="list" showErrorMessage="1" sqref="I15 I18:I20 I23 I26:I27 I29:I31 I33 I35 I38 I40 I42 I44 I47 I49 I52 I54 I56 I59 I61 I63 I65:I66 I68 I71 I74:I76 I80 I82 I8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0 N23:O23 N26:O27 N29:O31 N33:O33 N35:O35 N38:O38 N40:O40 N42:O42 N44:O44 N47:O47 N49:O49 N52:O52 N54:O54 N56:O56 N59:O59 N61:O61 N63:O63 N65:O66 N68:O68 N71:O71 N74:O76 N80:O80 N82:O82 N84:O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0 R23 R26:R27 R29:R31 R33 R35 R38 R40 R42 R44 R47 R49 R52 R54 R56 R59 R61 R63 R65:R66 R68 R71 R74:R76 R80 R82 R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0 Q23 Q26:Q27 Q29:Q31 Q33 Q35 Q38 Q40 Q42 Q44 Q47 Q49 Q52 Q54 Q56 Q59 Q61 Q63 Q65:Q66 Q68 Q71 Q74:Q76 Q80 Q82 Q8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0 M23 M26:M27 M29:M31 M33 M35 M38 M40 M42 M44 M47 M49 M52 M54 M56 M59 M61 M63 M65:M66 M68 M71 M74:M76 M80 M82 M8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0 D23 D26:D27 D29:D31 D33 D35 D38 D40 D42 D44 D47 D49 D52 D54 D56 D59 D61 D63 D65:D66 D68 D71 D74:D76 D80 D82 D8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0 F23 F26:F27 F29:F31 F33 F35 F38 F40 F42 F44 F47 F49 F52 F54 F56 F59 F61 F63 F65:F66 F68 F71 F74:F76 F80 F82 F8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4 L83">
      <formula1>"INR"</formula1>
    </dataValidation>
    <dataValidation allowBlank="1" showInputMessage="1" showErrorMessage="1" promptTitle="Itemcode/Make" prompt="Please enter text" sqref="C13:C84">
      <formula1>0</formula1>
      <formula2>0</formula2>
    </dataValidation>
    <dataValidation type="decimal" allowBlank="1" showInputMessage="1" showErrorMessage="1" errorTitle="Invalid Entry" error="Only Numeric Values are allowed. " sqref="A13:A8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2022-12-28T05:36:38Z</cp:lastPrinted>
  <dcterms:created xsi:type="dcterms:W3CDTF">2009-01-30T06:42:42Z</dcterms:created>
  <dcterms:modified xsi:type="dcterms:W3CDTF">2022-12-28T05:40:24Z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