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<sst xmlns="http://schemas.openxmlformats.org/spreadsheetml/2006/main" count="115" uniqueCount="55">
  <si>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</si>
  <si>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</si>
  <si>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</si>
  <si>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</si>
  <si>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</si>
  <si>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</si>
  <si>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</si>
  <si>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</si>
  <si>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</si>
  <si>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</si>
  <si>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</si>
  <si>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</si>
  <si>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</si>
  <si>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</si>
  <si>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</si>
  <si>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</si>
  <si>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</si>
  <si>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</si>
  <si>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</si>
  <si>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</si>
  <si>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</si>
  <si>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</si>
  <si>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</si>
  <si>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</si>
  <si>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</si>
  <si>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</si>
  <si>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</si>
  <si>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</si>
  <si>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</si>
  <si>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</si>
  <si>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</si>
  <si>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</si>
  <si>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</si>
  <si>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</si>
  <si>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</si>
  <si>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</si>
  <si>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</si>
  <si>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item2</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</si>
  <si>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</si>
  <si>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</si>
  <si>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</si>
  <si>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</si>
  <si>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</si>
  <si>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</si>
  <si>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</si>
  <si>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</si>
  <si>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</si>
  <si>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</si>
  <si>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</si>
  <si>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</si>
  <si>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fixing, connecting, testing &amp; commissioning of electric storage type water heater CDR type of 25 ltr 5 star capacity vertical round shape with 2 kW heating element on rag bolts with washer and all other required accessories like copper pipe, copper pipe couplings etc. as required complete. ISI marked and approved make.</t>
  </si>
  <si>
    <t>Supplying and fixing of 20 Amp. 2P+E plug top. Legrand or equvalent.</t>
  </si>
  <si>
    <t>Name of Work: Supplying, installation, testing &amp; commissioning of Hot water Geyser of capacity 25 ltr. In Block A, B, C, D, E, E1, F, G, H, at Hall-4 IIT Kanpur.</t>
  </si>
  <si>
    <t>Contract No:  107/IWD/ED/839   Dated: 11.03.2022</t>
  </si>
  <si>
    <t>Tender Inviting Authority: Executive Engineer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</si>
</sst>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0"/>
      <color rgb="FF000000"/>
      <name val="Courier New"/>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9">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4"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7" fillId="0" borderId="11" xfId="59" applyNumberFormat="1" applyFont="1" applyFill="1" applyBorder="1" applyAlignment="1">
      <alignment vertical="top"/>
      <protection/>
    </xf>
    <xf numFmtId="10" fontId="68" fillId="33" borderId="10" xfId="64" applyNumberFormat="1" applyFont="1" applyFill="1" applyBorder="1" applyAlignment="1" applyProtection="1">
      <alignment horizontal="center" vertical="center"/>
      <protection locked="0"/>
    </xf>
    <xf numFmtId="2" fontId="6" fillId="0" borderId="18" xfId="59" applyNumberFormat="1" applyFont="1" applyFill="1" applyBorder="1" applyAlignment="1">
      <alignment horizontal="right" vertical="top"/>
      <protection/>
    </xf>
    <xf numFmtId="2" fontId="6" fillId="0" borderId="19" xfId="59" applyNumberFormat="1" applyFont="1" applyFill="1" applyBorder="1" applyAlignment="1">
      <alignment vertical="top"/>
      <protection/>
    </xf>
    <xf numFmtId="2" fontId="2" fillId="0" borderId="17" xfId="58" applyNumberFormat="1" applyFont="1" applyFill="1" applyBorder="1" applyAlignment="1">
      <alignment horizontal="right" vertical="top"/>
      <protection/>
    </xf>
    <xf numFmtId="0" fontId="65" fillId="0" borderId="10" xfId="59"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174"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0" fontId="70" fillId="0" borderId="11" xfId="59" applyNumberFormat="1" applyFont="1" applyFill="1" applyBorder="1" applyAlignment="1">
      <alignment horizontal="left" vertical="top" wrapText="1" readingOrder="1"/>
      <protection/>
    </xf>
    <xf numFmtId="0" fontId="11" fillId="0" borderId="14" xfId="0" applyFont="1" applyFill="1" applyBorder="1" applyAlignment="1">
      <alignment horizontal="center" vertical="top"/>
    </xf>
    <xf numFmtId="0" fontId="11" fillId="0" borderId="19" xfId="0" applyFont="1" applyFill="1" applyBorder="1" applyAlignment="1">
      <alignment horizontal="justify" vertical="top" wrapText="1"/>
    </xf>
    <xf numFmtId="0" fontId="11" fillId="0" borderId="21" xfId="0" applyFont="1" applyFill="1" applyBorder="1" applyAlignment="1">
      <alignment horizontal="justify"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PageLayoutView="0" workbookViewId="0" topLeftCell="A8">
      <selection activeCell="D16" sqref="D16"/>
    </sheetView>
  </sheetViews>
  <sheetFormatPr defaultColWidth="9.140625" defaultRowHeight="15"/>
  <cols>
    <col min="1" max="1" width="14.8515625" style="25" customWidth="1"/>
    <col min="2" max="2" width="44.57421875" style="25" customWidth="1"/>
    <col min="3" max="3" width="14.2812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50"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66" t="str">
        <f>B2&amp;" BoQ"</f>
        <v>Percentage BoQ</v>
      </c>
      <c r="B1" s="66"/>
      <c r="C1" s="66"/>
      <c r="D1" s="66"/>
      <c r="E1" s="66"/>
      <c r="F1" s="66"/>
      <c r="G1" s="66"/>
      <c r="H1" s="66"/>
      <c r="I1" s="66"/>
      <c r="J1" s="66"/>
      <c r="K1" s="66"/>
      <c r="L1" s="66"/>
      <c r="O1" s="2"/>
      <c r="P1" s="2"/>
      <c r="Q1" s="3"/>
      <c r="IE1" s="3"/>
      <c r="IF1" s="3"/>
      <c r="IG1" s="3"/>
      <c r="IH1" s="3"/>
      <c r="II1" s="3"/>
    </row>
    <row r="2" spans="1:17" s="1" customFormat="1" ht="25.5" customHeight="1" hidden="1">
      <c r="A2" s="27" t="s">
        <v>3</v>
      </c>
      <c r="B2" s="27" t="s">
        <v>40</v>
      </c>
      <c r="C2" s="27" t="s">
        <v>4</v>
      </c>
      <c r="D2" s="27" t="s">
        <v>5</v>
      </c>
      <c r="E2" s="27" t="s">
        <v>6</v>
      </c>
      <c r="J2" s="4"/>
      <c r="K2" s="4"/>
      <c r="L2" s="4"/>
      <c r="O2" s="2"/>
      <c r="P2" s="2"/>
      <c r="Q2" s="3"/>
    </row>
    <row r="3" spans="1:243" s="1" customFormat="1" ht="30" customHeight="1" hidden="1">
      <c r="A3" s="1" t="s">
        <v>45</v>
      </c>
      <c r="C3" s="1" t="s">
        <v>44</v>
      </c>
      <c r="IE3" s="3"/>
      <c r="IF3" s="3"/>
      <c r="IG3" s="3"/>
      <c r="IH3" s="3"/>
      <c r="II3" s="3"/>
    </row>
    <row r="4" spans="1:243" s="5" customFormat="1" ht="30.75" customHeight="1">
      <c r="A4" s="67" t="s">
        <v>54</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6"/>
      <c r="IF4" s="6"/>
      <c r="IG4" s="6"/>
      <c r="IH4" s="6"/>
      <c r="II4" s="6"/>
    </row>
    <row r="5" spans="1:243" s="5" customFormat="1" ht="30.75" customHeight="1">
      <c r="A5" s="67" t="s">
        <v>52</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6"/>
      <c r="IF5" s="6"/>
      <c r="IG5" s="6"/>
      <c r="IH5" s="6"/>
      <c r="II5" s="6"/>
    </row>
    <row r="6" spans="1:243" s="5" customFormat="1" ht="30.75" customHeight="1">
      <c r="A6" s="67" t="s">
        <v>53</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6"/>
      <c r="IF6" s="6"/>
      <c r="IG6" s="6"/>
      <c r="IH6" s="6"/>
      <c r="II6" s="6"/>
    </row>
    <row r="7" spans="1:243" s="5"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6"/>
      <c r="IF7" s="6"/>
      <c r="IG7" s="6"/>
      <c r="IH7" s="6"/>
      <c r="II7" s="6"/>
    </row>
    <row r="8" spans="1:243" s="7" customFormat="1" ht="58.5" customHeight="1">
      <c r="A8" s="28" t="s">
        <v>46</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8"/>
      <c r="IF8" s="8"/>
      <c r="IG8" s="8"/>
      <c r="IH8" s="8"/>
      <c r="II8" s="8"/>
    </row>
    <row r="9" spans="1:243" s="9" customFormat="1" ht="61.5" customHeight="1">
      <c r="A9" s="60" t="s">
        <v>8</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2"/>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48</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9" t="s">
        <v>47</v>
      </c>
      <c r="BB11" s="30" t="s">
        <v>30</v>
      </c>
      <c r="BC11" s="30"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8" customFormat="1" ht="111" customHeight="1">
      <c r="A13" s="76">
        <v>1</v>
      </c>
      <c r="B13" s="77" t="s">
        <v>50</v>
      </c>
      <c r="C13" s="75" t="s">
        <v>32</v>
      </c>
      <c r="D13" s="73">
        <v>25</v>
      </c>
      <c r="E13" s="74" t="s">
        <v>33</v>
      </c>
      <c r="F13" s="51">
        <v>9661.55</v>
      </c>
      <c r="G13" s="20"/>
      <c r="H13" s="15"/>
      <c r="I13" s="31" t="s">
        <v>34</v>
      </c>
      <c r="J13" s="16">
        <f>IF(I13="Less(-)",-1,1)</f>
        <v>1</v>
      </c>
      <c r="K13" s="17" t="s">
        <v>41</v>
      </c>
      <c r="L13" s="17" t="s">
        <v>6</v>
      </c>
      <c r="M13" s="34"/>
      <c r="N13" s="20"/>
      <c r="O13" s="20"/>
      <c r="P13" s="35"/>
      <c r="Q13" s="20"/>
      <c r="R13" s="20"/>
      <c r="S13" s="35"/>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52">
        <f>total_amount_ba($B$2,$D$2,D13,F13,J13,K13,M13)</f>
        <v>241538.75</v>
      </c>
      <c r="BB13" s="58">
        <f>BA13+SUM(N13:AZ13)</f>
        <v>241538.75</v>
      </c>
      <c r="BC13" s="33" t="str">
        <f>SpellNumber(L13,BB13)</f>
        <v>INR  Two Lakh Forty One Thousand Five Hundred &amp; Thirty Eight  and Paise Seventy Five Only</v>
      </c>
      <c r="IE13" s="19">
        <v>1.01</v>
      </c>
      <c r="IF13" s="19" t="s">
        <v>35</v>
      </c>
      <c r="IG13" s="19" t="s">
        <v>32</v>
      </c>
      <c r="IH13" s="19">
        <v>123.223</v>
      </c>
      <c r="II13" s="19" t="s">
        <v>33</v>
      </c>
    </row>
    <row r="14" spans="1:243" s="18" customFormat="1" ht="38.25" customHeight="1">
      <c r="A14" s="76">
        <v>2</v>
      </c>
      <c r="B14" s="78" t="s">
        <v>51</v>
      </c>
      <c r="C14" s="75" t="s">
        <v>37</v>
      </c>
      <c r="D14" s="73">
        <v>25</v>
      </c>
      <c r="E14" s="74" t="s">
        <v>33</v>
      </c>
      <c r="F14" s="51">
        <v>174.49</v>
      </c>
      <c r="G14" s="20"/>
      <c r="H14" s="20"/>
      <c r="I14" s="31" t="s">
        <v>34</v>
      </c>
      <c r="J14" s="16">
        <f>IF(I14="Less(-)",-1,1)</f>
        <v>1</v>
      </c>
      <c r="K14" s="17" t="s">
        <v>41</v>
      </c>
      <c r="L14" s="17" t="s">
        <v>6</v>
      </c>
      <c r="M14" s="36"/>
      <c r="N14" s="20"/>
      <c r="O14" s="20"/>
      <c r="P14" s="35"/>
      <c r="Q14" s="20"/>
      <c r="R14" s="20"/>
      <c r="S14" s="35"/>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52">
        <f>total_amount_ba($B$2,$D$2,D14,F14,J14,K14,M14)</f>
        <v>4362.25</v>
      </c>
      <c r="BB14" s="58">
        <f>BA14+SUM(N14:AZ14)</f>
        <v>4362.25</v>
      </c>
      <c r="BC14" s="33" t="str">
        <f>SpellNumber(L14,BB14)</f>
        <v>INR  Four Thousand Three Hundred &amp; Sixty Two  and Paise Twenty Five Only</v>
      </c>
      <c r="IE14" s="19">
        <v>1.02</v>
      </c>
      <c r="IF14" s="19" t="s">
        <v>36</v>
      </c>
      <c r="IG14" s="19" t="s">
        <v>37</v>
      </c>
      <c r="IH14" s="19">
        <v>213</v>
      </c>
      <c r="II14" s="19" t="s">
        <v>33</v>
      </c>
    </row>
    <row r="15" spans="1:243" s="18" customFormat="1" ht="34.5" customHeight="1">
      <c r="A15" s="37" t="s">
        <v>39</v>
      </c>
      <c r="B15" s="38"/>
      <c r="C15" s="39"/>
      <c r="D15" s="40"/>
      <c r="E15" s="40"/>
      <c r="F15" s="40"/>
      <c r="G15" s="40"/>
      <c r="H15" s="41"/>
      <c r="I15" s="41"/>
      <c r="J15" s="41"/>
      <c r="K15" s="41"/>
      <c r="L15" s="42"/>
      <c r="BA15" s="53">
        <f>SUM(BA13:BA14)</f>
        <v>245901</v>
      </c>
      <c r="BB15" s="57">
        <f>SUM(BB13:BB14)</f>
        <v>245901</v>
      </c>
      <c r="BC15" s="33" t="str">
        <f>SpellNumber($E$2,BB15)</f>
        <v>INR  Two Lakh Forty Five Thousand Nine Hundred &amp; One  Only</v>
      </c>
      <c r="IE15" s="19">
        <v>4</v>
      </c>
      <c r="IF15" s="19" t="s">
        <v>36</v>
      </c>
      <c r="IG15" s="19" t="s">
        <v>38</v>
      </c>
      <c r="IH15" s="19">
        <v>10</v>
      </c>
      <c r="II15" s="19" t="s">
        <v>33</v>
      </c>
    </row>
    <row r="16" spans="1:243" s="23" customFormat="1" ht="33.75" customHeight="1">
      <c r="A16" s="38" t="s">
        <v>43</v>
      </c>
      <c r="B16" s="43"/>
      <c r="C16" s="21"/>
      <c r="D16" s="44"/>
      <c r="E16" s="45" t="s">
        <v>49</v>
      </c>
      <c r="F16" s="55"/>
      <c r="G16" s="46"/>
      <c r="H16" s="22"/>
      <c r="I16" s="22"/>
      <c r="J16" s="22"/>
      <c r="K16" s="47"/>
      <c r="L16" s="48"/>
      <c r="M16" s="49"/>
      <c r="O16" s="18"/>
      <c r="P16" s="18"/>
      <c r="Q16" s="18"/>
      <c r="R16" s="18"/>
      <c r="S16" s="18"/>
      <c r="BA16" s="54">
        <f>IF(ISBLANK(F16),0,IF(E16="Excess (+)",ROUND(BA15+(BA15*F16),2),IF(E16="Less (-)",ROUND(BA15+(BA15*F16*(-1)),2),IF(E16="At Par",BA15,0))))</f>
        <v>0</v>
      </c>
      <c r="BB16" s="56">
        <f>ROUND(BA16,0)</f>
        <v>0</v>
      </c>
      <c r="BC16" s="33" t="str">
        <f>SpellNumber($E$2,BA16)</f>
        <v>INR Zero Only</v>
      </c>
      <c r="IE16" s="24"/>
      <c r="IF16" s="24"/>
      <c r="IG16" s="24"/>
      <c r="IH16" s="24"/>
      <c r="II16" s="24"/>
    </row>
    <row r="17" spans="1:243" s="23" customFormat="1" ht="41.25" customHeight="1">
      <c r="A17" s="37" t="s">
        <v>42</v>
      </c>
      <c r="B17" s="37"/>
      <c r="C17" s="63" t="str">
        <f>SpellNumber($E$2,BA16)</f>
        <v>INR Zero Only</v>
      </c>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5"/>
      <c r="IE17" s="24"/>
      <c r="IF17" s="24"/>
      <c r="IG17" s="24"/>
      <c r="IH17" s="24"/>
      <c r="II17" s="24"/>
    </row>
    <row r="18" spans="3:243" s="12" customFormat="1" ht="15">
      <c r="C18" s="25"/>
      <c r="D18" s="25"/>
      <c r="E18" s="25"/>
      <c r="F18" s="25"/>
      <c r="G18" s="25"/>
      <c r="H18" s="25"/>
      <c r="I18" s="25"/>
      <c r="J18" s="25"/>
      <c r="K18" s="25"/>
      <c r="L18" s="25"/>
      <c r="M18" s="25"/>
      <c r="O18" s="25"/>
      <c r="BA18" s="25"/>
      <c r="BC18" s="25"/>
      <c r="IE18" s="13"/>
      <c r="IF18" s="13"/>
      <c r="IG18" s="13"/>
      <c r="IH18" s="13"/>
      <c r="II18" s="13"/>
    </row>
  </sheetData>
  <sheetProtection password="EEC8" sheet="1" selectLockedCells="1"/>
  <mergeCells count="8">
    <mergeCell ref="A9:BC9"/>
    <mergeCell ref="C17:BC17"/>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allowBlank="1" showInputMessage="1" showErrorMessage="1" sqref="L13 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1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C2">
      <formula1>"Normal, SingleWindow, Alternate"</formula1>
    </dataValidation>
    <dataValidation type="list" allowBlank="1" showInputMessage="1" showErrorMessage="1" sqref="E16">
      <formula1>"Select, Excess (+), Less (-)"</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K13:K1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2</v>
      </c>
      <c r="F6" s="72"/>
      <c r="G6" s="72"/>
      <c r="H6" s="72"/>
      <c r="I6" s="72"/>
      <c r="J6" s="72"/>
      <c r="K6" s="72"/>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2022-03-11T08:22:38Z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