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<sst xmlns="http://schemas.openxmlformats.org/spreadsheetml/2006/main" count="260" uniqueCount="91">
  <si>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</si>
  <si>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</si>
  <si>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</si>
  <si>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</si>
  <si>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</si>
  <si>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</si>
  <si>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</si>
  <si>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</si>
  <si>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</si>
  <si>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</si>
  <si>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</si>
  <si>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</si>
  <si>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</si>
  <si>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</si>
  <si>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</si>
  <si>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</si>
  <si>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</si>
  <si>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</si>
  <si>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</si>
  <si>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</si>
  <si>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</si>
  <si>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</si>
  <si>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</si>
  <si>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</si>
  <si>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</si>
  <si>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</si>
  <si>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</si>
  <si>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</si>
  <si>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</si>
  <si>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</si>
  <si>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</si>
  <si>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</si>
  <si>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</si>
  <si>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</si>
  <si>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</si>
  <si>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</si>
  <si>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</si>
  <si>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</si>
  <si>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</si>
  <si>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</si>
  <si>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</si>
  <si>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</si>
  <si>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</si>
  <si>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</si>
  <si>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</si>
  <si>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</si>
  <si>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</si>
  <si>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</si>
  <si>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</si>
  <si>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</si>
  <si>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</si>
  <si>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</si>
  <si>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</si>
  <si>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</si>
  <si>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Providing two or three internet point each faculty offices in IME building.</t>
  </si>
  <si>
    <t>Tender Inviting Authority: Executive Engineer</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</si>
  <si>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</si>
  <si>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</si>
  <si>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</si>
  <si>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</si>
  <si>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</si>
  <si>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</si>
  <si>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</si>
  <si>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</si>
  <si>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</si>
  <si>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</si>
  <si>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</si>
  <si>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</si>
  <si>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</si>
  <si>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</si>
  <si>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</si>
  <si>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</si>
  <si>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</si>
  <si>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</si>
  <si>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Meter</t>
  </si>
  <si>
    <t>Nos.</t>
  </si>
  <si>
    <t>item6</t>
  </si>
  <si>
    <t>item7</t>
  </si>
  <si>
    <t>item8</t>
  </si>
  <si>
    <t>item9</t>
  </si>
  <si>
    <t>item10</t>
  </si>
  <si>
    <t>item11</t>
  </si>
  <si>
    <t>item12</t>
  </si>
  <si>
    <t>item13</t>
  </si>
  <si>
    <t>item14</t>
  </si>
  <si>
    <t>item15</t>
  </si>
  <si>
    <t>item16</t>
  </si>
  <si>
    <t>item17</t>
  </si>
  <si>
    <t>item18</t>
  </si>
  <si>
    <t>item19</t>
  </si>
  <si>
    <t>Contract No:     26/ Elect/2022/320       Dated: 10.11.2022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</si>
</sst>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72" fillId="0" borderId="11" xfId="59" applyNumberFormat="1" applyFont="1" applyFill="1" applyBorder="1" applyAlignment="1">
      <alignment horizontal="center" vertical="top" wrapText="1" readingOrder="1"/>
      <protection/>
    </xf>
    <xf numFmtId="0" fontId="73" fillId="0" borderId="11" xfId="0" applyFont="1" applyFill="1" applyBorder="1" applyAlignment="1">
      <alignment horizontal="justify" vertical="top" wrapText="1"/>
    </xf>
    <xf numFmtId="0" fontId="73"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5"/>
  <sheetViews>
    <sheetView showGridLines="0" showZero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25.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9" t="s">
        <v>55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54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90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0" t="s">
        <v>50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63">
      <c r="A13" s="33">
        <v>1</v>
      </c>
      <c r="B13" s="70" t="s">
        <v>56</v>
      </c>
      <c r="C13" s="69" t="s">
        <v>33</v>
      </c>
      <c r="D13" s="59">
        <v>80</v>
      </c>
      <c r="E13" s="71" t="s">
        <v>74</v>
      </c>
      <c r="F13" s="60">
        <v>216</v>
      </c>
      <c r="G13" s="22"/>
      <c r="H13" s="15"/>
      <c r="I13" s="35" t="s">
        <v>35</v>
      </c>
      <c r="J13" s="16">
        <f aca="true" t="shared" si="0" ref="J13:J31">IF(I13="Less(-)",-1,1)</f>
        <v>1</v>
      </c>
      <c r="K13" s="17" t="s">
        <v>45</v>
      </c>
      <c r="L13" s="17" t="s">
        <v>6</v>
      </c>
      <c r="M13" s="41"/>
      <c r="N13" s="22"/>
      <c r="O13" s="22"/>
      <c r="P13" s="42"/>
      <c r="Q13" s="22"/>
      <c r="R13" s="22"/>
      <c r="S13" s="42"/>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61">
        <f>total_amount_ba($B$2,$D$2,D13,F13,J13,K13,M13)</f>
        <v>17280</v>
      </c>
      <c r="BB13" s="67">
        <f>BA13+SUM(N13:AZ13)</f>
        <v>17280</v>
      </c>
      <c r="BC13" s="40" t="str">
        <f>SpellNumber(L13,BB13)</f>
        <v>INR  Seventeen Thousand Two Hundred &amp; Eighty  Only</v>
      </c>
      <c r="IE13" s="21">
        <v>1.01</v>
      </c>
      <c r="IF13" s="21" t="s">
        <v>36</v>
      </c>
      <c r="IG13" s="21" t="s">
        <v>33</v>
      </c>
      <c r="IH13" s="21">
        <v>123.223</v>
      </c>
      <c r="II13" s="21" t="s">
        <v>34</v>
      </c>
    </row>
    <row r="14" spans="1:243" s="20" customFormat="1" ht="63">
      <c r="A14" s="33">
        <v>2</v>
      </c>
      <c r="B14" s="70" t="s">
        <v>57</v>
      </c>
      <c r="C14" s="69" t="s">
        <v>38</v>
      </c>
      <c r="D14" s="34"/>
      <c r="E14" s="71"/>
      <c r="F14" s="35"/>
      <c r="G14" s="15"/>
      <c r="H14" s="15"/>
      <c r="I14" s="35"/>
      <c r="J14" s="16"/>
      <c r="K14" s="17"/>
      <c r="L14" s="17"/>
      <c r="M14" s="18"/>
      <c r="N14" s="19"/>
      <c r="O14" s="19"/>
      <c r="P14" s="36"/>
      <c r="Q14" s="19"/>
      <c r="R14" s="19"/>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c r="BB14" s="39"/>
      <c r="BC14" s="40"/>
      <c r="IE14" s="21">
        <v>1.02</v>
      </c>
      <c r="IF14" s="21" t="s">
        <v>37</v>
      </c>
      <c r="IG14" s="21" t="s">
        <v>38</v>
      </c>
      <c r="IH14" s="21">
        <v>213</v>
      </c>
      <c r="II14" s="21" t="s">
        <v>34</v>
      </c>
    </row>
    <row r="15" spans="1:243" s="20" customFormat="1" ht="28.5">
      <c r="A15" s="33">
        <v>2.1</v>
      </c>
      <c r="B15" s="70" t="s">
        <v>58</v>
      </c>
      <c r="C15" s="69" t="s">
        <v>39</v>
      </c>
      <c r="D15" s="59">
        <v>20</v>
      </c>
      <c r="E15" s="71" t="s">
        <v>75</v>
      </c>
      <c r="F15" s="60">
        <v>142</v>
      </c>
      <c r="G15" s="22"/>
      <c r="H15" s="22"/>
      <c r="I15" s="35" t="s">
        <v>35</v>
      </c>
      <c r="J15" s="16">
        <f t="shared" si="0"/>
        <v>1</v>
      </c>
      <c r="K15" s="17" t="s">
        <v>45</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1">
        <f aca="true" t="shared" si="1" ref="BA15:BA31">total_amount_ba($B$2,$D$2,D15,F15,J15,K15,M15)</f>
        <v>2840</v>
      </c>
      <c r="BB15" s="67">
        <f aca="true" t="shared" si="2" ref="BB15:BB31">BA15+SUM(N15:AZ15)</f>
        <v>2840</v>
      </c>
      <c r="BC15" s="40" t="str">
        <f>SpellNumber(L15,BB15)</f>
        <v>INR  Two Thousand Eight Hundred &amp; Forty  Only</v>
      </c>
      <c r="IE15" s="21">
        <v>2</v>
      </c>
      <c r="IF15" s="21" t="s">
        <v>32</v>
      </c>
      <c r="IG15" s="21" t="s">
        <v>39</v>
      </c>
      <c r="IH15" s="21">
        <v>10</v>
      </c>
      <c r="II15" s="21" t="s">
        <v>34</v>
      </c>
    </row>
    <row r="16" spans="1:243" s="20" customFormat="1" ht="28.5">
      <c r="A16" s="33">
        <v>2.2</v>
      </c>
      <c r="B16" s="70" t="s">
        <v>59</v>
      </c>
      <c r="C16" s="69" t="s">
        <v>41</v>
      </c>
      <c r="D16" s="59">
        <v>20</v>
      </c>
      <c r="E16" s="71" t="s">
        <v>75</v>
      </c>
      <c r="F16" s="60">
        <v>137</v>
      </c>
      <c r="G16" s="22"/>
      <c r="H16" s="22"/>
      <c r="I16" s="35" t="s">
        <v>35</v>
      </c>
      <c r="J16" s="16">
        <f t="shared" si="0"/>
        <v>1</v>
      </c>
      <c r="K16" s="17" t="s">
        <v>45</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1">
        <f t="shared" si="1"/>
        <v>2740</v>
      </c>
      <c r="BB16" s="67">
        <f t="shared" si="2"/>
        <v>2740</v>
      </c>
      <c r="BC16" s="40" t="str">
        <f aca="true" t="shared" si="3" ref="BC16:BC31">SpellNumber(L16,BB16)</f>
        <v>INR  Two Thousand Seven Hundred &amp; Forty  Only</v>
      </c>
      <c r="IE16" s="21">
        <v>3</v>
      </c>
      <c r="IF16" s="21" t="s">
        <v>40</v>
      </c>
      <c r="IG16" s="21" t="s">
        <v>41</v>
      </c>
      <c r="IH16" s="21">
        <v>10</v>
      </c>
      <c r="II16" s="21" t="s">
        <v>34</v>
      </c>
    </row>
    <row r="17" spans="1:243" s="20" customFormat="1" ht="28.5">
      <c r="A17" s="33">
        <v>2.3</v>
      </c>
      <c r="B17" s="70" t="s">
        <v>60</v>
      </c>
      <c r="C17" s="69" t="s">
        <v>42</v>
      </c>
      <c r="D17" s="59">
        <v>20</v>
      </c>
      <c r="E17" s="71" t="s">
        <v>75</v>
      </c>
      <c r="F17" s="60">
        <v>117</v>
      </c>
      <c r="G17" s="22"/>
      <c r="H17" s="22"/>
      <c r="I17" s="35" t="s">
        <v>35</v>
      </c>
      <c r="J17" s="16">
        <f t="shared" si="0"/>
        <v>1</v>
      </c>
      <c r="K17" s="17" t="s">
        <v>45</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 t="shared" si="1"/>
        <v>2340</v>
      </c>
      <c r="BB17" s="67">
        <f t="shared" si="2"/>
        <v>2340</v>
      </c>
      <c r="BC17" s="40" t="str">
        <f t="shared" si="3"/>
        <v>INR  Two Thousand Three Hundred &amp; Forty  Only</v>
      </c>
      <c r="IE17" s="21">
        <v>1.01</v>
      </c>
      <c r="IF17" s="21" t="s">
        <v>36</v>
      </c>
      <c r="IG17" s="21" t="s">
        <v>33</v>
      </c>
      <c r="IH17" s="21">
        <v>123.223</v>
      </c>
      <c r="II17" s="21" t="s">
        <v>34</v>
      </c>
    </row>
    <row r="18" spans="1:243" s="20" customFormat="1" ht="15.75">
      <c r="A18" s="33">
        <v>2.4</v>
      </c>
      <c r="B18" s="70" t="s">
        <v>61</v>
      </c>
      <c r="C18" s="69" t="s">
        <v>76</v>
      </c>
      <c r="D18" s="59">
        <v>30</v>
      </c>
      <c r="E18" s="71" t="s">
        <v>75</v>
      </c>
      <c r="F18" s="60">
        <v>135</v>
      </c>
      <c r="G18" s="22"/>
      <c r="H18" s="22"/>
      <c r="I18" s="35" t="s">
        <v>35</v>
      </c>
      <c r="J18" s="16">
        <f t="shared" si="0"/>
        <v>1</v>
      </c>
      <c r="K18" s="17" t="s">
        <v>45</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44"/>
      <c r="AV18" s="37"/>
      <c r="AW18" s="37"/>
      <c r="AX18" s="37"/>
      <c r="AY18" s="37"/>
      <c r="AZ18" s="37"/>
      <c r="BA18" s="61">
        <f t="shared" si="1"/>
        <v>4050</v>
      </c>
      <c r="BB18" s="67">
        <f t="shared" si="2"/>
        <v>4050</v>
      </c>
      <c r="BC18" s="40" t="str">
        <f t="shared" si="3"/>
        <v>INR  Four Thousand  &amp;Fifty  Only</v>
      </c>
      <c r="IE18" s="21">
        <v>1.02</v>
      </c>
      <c r="IF18" s="21" t="s">
        <v>37</v>
      </c>
      <c r="IG18" s="21" t="s">
        <v>38</v>
      </c>
      <c r="IH18" s="21">
        <v>213</v>
      </c>
      <c r="II18" s="21" t="s">
        <v>34</v>
      </c>
    </row>
    <row r="19" spans="1:243" s="20" customFormat="1" ht="63">
      <c r="A19" s="33">
        <v>3</v>
      </c>
      <c r="B19" s="70" t="s">
        <v>62</v>
      </c>
      <c r="C19" s="69" t="s">
        <v>77</v>
      </c>
      <c r="D19" s="59">
        <v>100</v>
      </c>
      <c r="E19" s="71" t="s">
        <v>74</v>
      </c>
      <c r="F19" s="60">
        <v>932</v>
      </c>
      <c r="G19" s="22"/>
      <c r="H19" s="22"/>
      <c r="I19" s="35" t="s">
        <v>35</v>
      </c>
      <c r="J19" s="16">
        <f t="shared" si="0"/>
        <v>1</v>
      </c>
      <c r="K19" s="17" t="s">
        <v>45</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1">
        <f t="shared" si="1"/>
        <v>93200</v>
      </c>
      <c r="BB19" s="67">
        <f t="shared" si="2"/>
        <v>93200</v>
      </c>
      <c r="BC19" s="40" t="str">
        <f t="shared" si="3"/>
        <v>INR  Ninety Three Thousand Two Hundred    Only</v>
      </c>
      <c r="IE19" s="21">
        <v>2</v>
      </c>
      <c r="IF19" s="21" t="s">
        <v>32</v>
      </c>
      <c r="IG19" s="21" t="s">
        <v>39</v>
      </c>
      <c r="IH19" s="21">
        <v>10</v>
      </c>
      <c r="II19" s="21" t="s">
        <v>34</v>
      </c>
    </row>
    <row r="20" spans="1:243" s="20" customFormat="1" ht="63">
      <c r="A20" s="33">
        <v>4</v>
      </c>
      <c r="B20" s="70" t="s">
        <v>63</v>
      </c>
      <c r="C20" s="69" t="s">
        <v>78</v>
      </c>
      <c r="D20" s="34"/>
      <c r="E20" s="71"/>
      <c r="F20" s="35">
        <v>0</v>
      </c>
      <c r="G20" s="15"/>
      <c r="H20" s="15"/>
      <c r="I20" s="35"/>
      <c r="J20" s="16"/>
      <c r="K20" s="17"/>
      <c r="L20" s="17"/>
      <c r="M20" s="18"/>
      <c r="N20" s="19"/>
      <c r="O20" s="19"/>
      <c r="P20" s="36"/>
      <c r="Q20" s="19"/>
      <c r="R20" s="19"/>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8"/>
      <c r="BB20" s="39"/>
      <c r="BC20" s="40"/>
      <c r="IE20" s="21">
        <v>3</v>
      </c>
      <c r="IF20" s="21" t="s">
        <v>40</v>
      </c>
      <c r="IG20" s="21" t="s">
        <v>41</v>
      </c>
      <c r="IH20" s="21">
        <v>10</v>
      </c>
      <c r="II20" s="21" t="s">
        <v>34</v>
      </c>
    </row>
    <row r="21" spans="1:243" s="20" customFormat="1" ht="28.5">
      <c r="A21" s="33">
        <v>4.1</v>
      </c>
      <c r="B21" s="70" t="s">
        <v>64</v>
      </c>
      <c r="C21" s="69" t="s">
        <v>79</v>
      </c>
      <c r="D21" s="59">
        <v>100</v>
      </c>
      <c r="E21" s="71" t="s">
        <v>74</v>
      </c>
      <c r="F21" s="60">
        <v>412</v>
      </c>
      <c r="G21" s="22"/>
      <c r="H21" s="22"/>
      <c r="I21" s="35" t="s">
        <v>35</v>
      </c>
      <c r="J21" s="16">
        <f t="shared" si="0"/>
        <v>1</v>
      </c>
      <c r="K21" s="17" t="s">
        <v>45</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 t="shared" si="1"/>
        <v>41200</v>
      </c>
      <c r="BB21" s="67">
        <f t="shared" si="2"/>
        <v>41200</v>
      </c>
      <c r="BC21" s="40" t="str">
        <f t="shared" si="3"/>
        <v>INR  Forty One Thousand Two Hundred    Only</v>
      </c>
      <c r="IE21" s="21">
        <v>1.01</v>
      </c>
      <c r="IF21" s="21" t="s">
        <v>36</v>
      </c>
      <c r="IG21" s="21" t="s">
        <v>33</v>
      </c>
      <c r="IH21" s="21">
        <v>123.223</v>
      </c>
      <c r="II21" s="21" t="s">
        <v>34</v>
      </c>
    </row>
    <row r="22" spans="1:243" s="20" customFormat="1" ht="28.5">
      <c r="A22" s="33">
        <v>4.2</v>
      </c>
      <c r="B22" s="70" t="s">
        <v>58</v>
      </c>
      <c r="C22" s="69" t="s">
        <v>80</v>
      </c>
      <c r="D22" s="59">
        <v>10</v>
      </c>
      <c r="E22" s="71" t="s">
        <v>75</v>
      </c>
      <c r="F22" s="60">
        <v>185</v>
      </c>
      <c r="G22" s="22"/>
      <c r="H22" s="22"/>
      <c r="I22" s="35" t="s">
        <v>35</v>
      </c>
      <c r="J22" s="16">
        <f t="shared" si="0"/>
        <v>1</v>
      </c>
      <c r="K22" s="17" t="s">
        <v>45</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1">
        <f t="shared" si="1"/>
        <v>1850</v>
      </c>
      <c r="BB22" s="67">
        <f t="shared" si="2"/>
        <v>1850</v>
      </c>
      <c r="BC22" s="40" t="str">
        <f t="shared" si="3"/>
        <v>INR  One Thousand Eight Hundred &amp; Fifty  Only</v>
      </c>
      <c r="IE22" s="21">
        <v>1.02</v>
      </c>
      <c r="IF22" s="21" t="s">
        <v>37</v>
      </c>
      <c r="IG22" s="21" t="s">
        <v>38</v>
      </c>
      <c r="IH22" s="21">
        <v>213</v>
      </c>
      <c r="II22" s="21" t="s">
        <v>34</v>
      </c>
    </row>
    <row r="23" spans="1:243" s="20" customFormat="1" ht="31.5">
      <c r="A23" s="33">
        <v>4.3</v>
      </c>
      <c r="B23" s="70" t="s">
        <v>65</v>
      </c>
      <c r="C23" s="69" t="s">
        <v>81</v>
      </c>
      <c r="D23" s="59">
        <v>15</v>
      </c>
      <c r="E23" s="71" t="s">
        <v>75</v>
      </c>
      <c r="F23" s="60">
        <v>510</v>
      </c>
      <c r="G23" s="22"/>
      <c r="H23" s="22"/>
      <c r="I23" s="35" t="s">
        <v>35</v>
      </c>
      <c r="J23" s="16">
        <f aca="true" t="shared" si="4" ref="J23:J28">IF(I23="Less(-)",-1,1)</f>
        <v>1</v>
      </c>
      <c r="K23" s="17" t="s">
        <v>45</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 aca="true" t="shared" si="5" ref="BA23:BA28">total_amount_ba($B$2,$D$2,D23,F23,J23,K23,M23)</f>
        <v>7650</v>
      </c>
      <c r="BB23" s="67">
        <f aca="true" t="shared" si="6" ref="BB23:BB28">BA23+SUM(N23:AZ23)</f>
        <v>7650</v>
      </c>
      <c r="BC23" s="40" t="str">
        <f aca="true" t="shared" si="7" ref="BC23:BC28">SpellNumber(L23,BB23)</f>
        <v>INR  Seven Thousand Six Hundred &amp; Fifty  Only</v>
      </c>
      <c r="IE23" s="21">
        <v>1.01</v>
      </c>
      <c r="IF23" s="21" t="s">
        <v>36</v>
      </c>
      <c r="IG23" s="21" t="s">
        <v>33</v>
      </c>
      <c r="IH23" s="21">
        <v>123.223</v>
      </c>
      <c r="II23" s="21" t="s">
        <v>34</v>
      </c>
    </row>
    <row r="24" spans="1:243" s="20" customFormat="1" ht="31.5">
      <c r="A24" s="33">
        <v>4.4</v>
      </c>
      <c r="B24" s="70" t="s">
        <v>66</v>
      </c>
      <c r="C24" s="69" t="s">
        <v>82</v>
      </c>
      <c r="D24" s="59">
        <v>10</v>
      </c>
      <c r="E24" s="71" t="s">
        <v>75</v>
      </c>
      <c r="F24" s="60">
        <v>520</v>
      </c>
      <c r="G24" s="22"/>
      <c r="H24" s="22"/>
      <c r="I24" s="35" t="s">
        <v>35</v>
      </c>
      <c r="J24" s="16">
        <f t="shared" si="4"/>
        <v>1</v>
      </c>
      <c r="K24" s="17" t="s">
        <v>45</v>
      </c>
      <c r="L24" s="17" t="s">
        <v>6</v>
      </c>
      <c r="M24" s="43"/>
      <c r="N24" s="22"/>
      <c r="O24" s="22"/>
      <c r="P24" s="42"/>
      <c r="Q24" s="22"/>
      <c r="R24" s="22"/>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44"/>
      <c r="AV24" s="37"/>
      <c r="AW24" s="37"/>
      <c r="AX24" s="37"/>
      <c r="AY24" s="37"/>
      <c r="AZ24" s="37"/>
      <c r="BA24" s="61">
        <f t="shared" si="5"/>
        <v>5200</v>
      </c>
      <c r="BB24" s="67">
        <f t="shared" si="6"/>
        <v>5200</v>
      </c>
      <c r="BC24" s="40" t="str">
        <f t="shared" si="7"/>
        <v>INR  Five Thousand Two Hundred    Only</v>
      </c>
      <c r="IE24" s="21">
        <v>1.02</v>
      </c>
      <c r="IF24" s="21" t="s">
        <v>37</v>
      </c>
      <c r="IG24" s="21" t="s">
        <v>38</v>
      </c>
      <c r="IH24" s="21">
        <v>213</v>
      </c>
      <c r="II24" s="21" t="s">
        <v>34</v>
      </c>
    </row>
    <row r="25" spans="1:243" s="20" customFormat="1" ht="28.5">
      <c r="A25" s="33">
        <v>4.5</v>
      </c>
      <c r="B25" s="70" t="s">
        <v>67</v>
      </c>
      <c r="C25" s="69" t="s">
        <v>83</v>
      </c>
      <c r="D25" s="59">
        <v>4</v>
      </c>
      <c r="E25" s="71" t="s">
        <v>75</v>
      </c>
      <c r="F25" s="60">
        <v>890</v>
      </c>
      <c r="G25" s="22"/>
      <c r="H25" s="22"/>
      <c r="I25" s="35" t="s">
        <v>35</v>
      </c>
      <c r="J25" s="16">
        <f t="shared" si="4"/>
        <v>1</v>
      </c>
      <c r="K25" s="17" t="s">
        <v>45</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1">
        <f t="shared" si="5"/>
        <v>3560</v>
      </c>
      <c r="BB25" s="67">
        <f t="shared" si="6"/>
        <v>3560</v>
      </c>
      <c r="BC25" s="40" t="str">
        <f t="shared" si="7"/>
        <v>INR  Three Thousand Five Hundred &amp; Sixty  Only</v>
      </c>
      <c r="IE25" s="21">
        <v>2</v>
      </c>
      <c r="IF25" s="21" t="s">
        <v>32</v>
      </c>
      <c r="IG25" s="21" t="s">
        <v>39</v>
      </c>
      <c r="IH25" s="21">
        <v>10</v>
      </c>
      <c r="II25" s="21" t="s">
        <v>34</v>
      </c>
    </row>
    <row r="26" spans="1:243" s="20" customFormat="1" ht="28.5">
      <c r="A26" s="33">
        <v>4.6</v>
      </c>
      <c r="B26" s="70" t="s">
        <v>68</v>
      </c>
      <c r="C26" s="69" t="s">
        <v>84</v>
      </c>
      <c r="D26" s="59">
        <v>10</v>
      </c>
      <c r="E26" s="71" t="s">
        <v>75</v>
      </c>
      <c r="F26" s="60">
        <v>723</v>
      </c>
      <c r="G26" s="22"/>
      <c r="H26" s="22"/>
      <c r="I26" s="35" t="s">
        <v>35</v>
      </c>
      <c r="J26" s="16">
        <f t="shared" si="4"/>
        <v>1</v>
      </c>
      <c r="K26" s="17" t="s">
        <v>45</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 t="shared" si="5"/>
        <v>7230</v>
      </c>
      <c r="BB26" s="67">
        <f t="shared" si="6"/>
        <v>7230</v>
      </c>
      <c r="BC26" s="40" t="str">
        <f t="shared" si="7"/>
        <v>INR  Seven Thousand Two Hundred &amp; Thirty  Only</v>
      </c>
      <c r="IE26" s="21">
        <v>3</v>
      </c>
      <c r="IF26" s="21" t="s">
        <v>40</v>
      </c>
      <c r="IG26" s="21" t="s">
        <v>41</v>
      </c>
      <c r="IH26" s="21">
        <v>10</v>
      </c>
      <c r="II26" s="21" t="s">
        <v>34</v>
      </c>
    </row>
    <row r="27" spans="1:243" s="20" customFormat="1" ht="28.5">
      <c r="A27" s="33">
        <v>4.7</v>
      </c>
      <c r="B27" s="70" t="s">
        <v>69</v>
      </c>
      <c r="C27" s="69" t="s">
        <v>85</v>
      </c>
      <c r="D27" s="59">
        <v>70</v>
      </c>
      <c r="E27" s="71" t="s">
        <v>74</v>
      </c>
      <c r="F27" s="60">
        <v>248</v>
      </c>
      <c r="G27" s="22"/>
      <c r="H27" s="22"/>
      <c r="I27" s="35" t="s">
        <v>35</v>
      </c>
      <c r="J27" s="16">
        <f t="shared" si="4"/>
        <v>1</v>
      </c>
      <c r="K27" s="17" t="s">
        <v>45</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 t="shared" si="5"/>
        <v>17360</v>
      </c>
      <c r="BB27" s="67">
        <f t="shared" si="6"/>
        <v>17360</v>
      </c>
      <c r="BC27" s="40" t="str">
        <f t="shared" si="7"/>
        <v>INR  Seventeen Thousand Three Hundred &amp; Sixty  Only</v>
      </c>
      <c r="IE27" s="21">
        <v>1.01</v>
      </c>
      <c r="IF27" s="21" t="s">
        <v>36</v>
      </c>
      <c r="IG27" s="21" t="s">
        <v>33</v>
      </c>
      <c r="IH27" s="21">
        <v>123.223</v>
      </c>
      <c r="II27" s="21" t="s">
        <v>34</v>
      </c>
    </row>
    <row r="28" spans="1:243" s="20" customFormat="1" ht="15.75">
      <c r="A28" s="33">
        <v>4.8</v>
      </c>
      <c r="B28" s="70" t="s">
        <v>70</v>
      </c>
      <c r="C28" s="69" t="s">
        <v>86</v>
      </c>
      <c r="D28" s="59">
        <v>50</v>
      </c>
      <c r="E28" s="71" t="s">
        <v>75</v>
      </c>
      <c r="F28" s="60">
        <v>214</v>
      </c>
      <c r="G28" s="22"/>
      <c r="H28" s="22"/>
      <c r="I28" s="35" t="s">
        <v>35</v>
      </c>
      <c r="J28" s="16">
        <f t="shared" si="4"/>
        <v>1</v>
      </c>
      <c r="K28" s="17" t="s">
        <v>45</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 t="shared" si="5"/>
        <v>10700</v>
      </c>
      <c r="BB28" s="67">
        <f t="shared" si="6"/>
        <v>10700</v>
      </c>
      <c r="BC28" s="40" t="str">
        <f t="shared" si="7"/>
        <v>INR  Ten Thousand Seven Hundred    Only</v>
      </c>
      <c r="IE28" s="21">
        <v>1.02</v>
      </c>
      <c r="IF28" s="21" t="s">
        <v>37</v>
      </c>
      <c r="IG28" s="21" t="s">
        <v>38</v>
      </c>
      <c r="IH28" s="21">
        <v>213</v>
      </c>
      <c r="II28" s="21" t="s">
        <v>34</v>
      </c>
    </row>
    <row r="29" spans="1:243" s="20" customFormat="1" ht="28.5">
      <c r="A29" s="33">
        <v>4.9</v>
      </c>
      <c r="B29" s="70" t="s">
        <v>71</v>
      </c>
      <c r="C29" s="69" t="s">
        <v>87</v>
      </c>
      <c r="D29" s="59">
        <v>100</v>
      </c>
      <c r="E29" s="71" t="s">
        <v>75</v>
      </c>
      <c r="F29" s="60">
        <v>81.55</v>
      </c>
      <c r="G29" s="22"/>
      <c r="H29" s="22"/>
      <c r="I29" s="35" t="s">
        <v>35</v>
      </c>
      <c r="J29" s="16">
        <f t="shared" si="0"/>
        <v>1</v>
      </c>
      <c r="K29" s="17" t="s">
        <v>45</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1">
        <f t="shared" si="1"/>
        <v>8155</v>
      </c>
      <c r="BB29" s="67">
        <f t="shared" si="2"/>
        <v>8155</v>
      </c>
      <c r="BC29" s="40" t="str">
        <f t="shared" si="3"/>
        <v>INR  Eight Thousand One Hundred &amp; Fifty Five  Only</v>
      </c>
      <c r="IE29" s="21">
        <v>1.01</v>
      </c>
      <c r="IF29" s="21" t="s">
        <v>36</v>
      </c>
      <c r="IG29" s="21" t="s">
        <v>33</v>
      </c>
      <c r="IH29" s="21">
        <v>123.223</v>
      </c>
      <c r="II29" s="21" t="s">
        <v>34</v>
      </c>
    </row>
    <row r="30" spans="1:243" s="20" customFormat="1" ht="110.25">
      <c r="A30" s="33">
        <v>5</v>
      </c>
      <c r="B30" s="70" t="s">
        <v>72</v>
      </c>
      <c r="C30" s="69" t="s">
        <v>88</v>
      </c>
      <c r="D30" s="59">
        <v>3000</v>
      </c>
      <c r="E30" s="71" t="s">
        <v>74</v>
      </c>
      <c r="F30" s="60">
        <v>17</v>
      </c>
      <c r="G30" s="22"/>
      <c r="H30" s="22"/>
      <c r="I30" s="35" t="s">
        <v>35</v>
      </c>
      <c r="J30" s="16">
        <f t="shared" si="0"/>
        <v>1</v>
      </c>
      <c r="K30" s="17" t="s">
        <v>45</v>
      </c>
      <c r="L30" s="17" t="s">
        <v>6</v>
      </c>
      <c r="M30" s="43"/>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44"/>
      <c r="AV30" s="37"/>
      <c r="AW30" s="37"/>
      <c r="AX30" s="37"/>
      <c r="AY30" s="37"/>
      <c r="AZ30" s="37"/>
      <c r="BA30" s="61">
        <f t="shared" si="1"/>
        <v>51000</v>
      </c>
      <c r="BB30" s="67">
        <f t="shared" si="2"/>
        <v>51000</v>
      </c>
      <c r="BC30" s="40" t="str">
        <f t="shared" si="3"/>
        <v>INR  Fifty One Thousand    Only</v>
      </c>
      <c r="IE30" s="21">
        <v>1.02</v>
      </c>
      <c r="IF30" s="21" t="s">
        <v>37</v>
      </c>
      <c r="IG30" s="21" t="s">
        <v>38</v>
      </c>
      <c r="IH30" s="21">
        <v>213</v>
      </c>
      <c r="II30" s="21" t="s">
        <v>34</v>
      </c>
    </row>
    <row r="31" spans="1:243" s="20" customFormat="1" ht="94.5">
      <c r="A31" s="33">
        <v>6</v>
      </c>
      <c r="B31" s="70" t="s">
        <v>73</v>
      </c>
      <c r="C31" s="69" t="s">
        <v>89</v>
      </c>
      <c r="D31" s="59">
        <v>82</v>
      </c>
      <c r="E31" s="71" t="s">
        <v>75</v>
      </c>
      <c r="F31" s="60">
        <v>72</v>
      </c>
      <c r="G31" s="22"/>
      <c r="H31" s="22"/>
      <c r="I31" s="35" t="s">
        <v>35</v>
      </c>
      <c r="J31" s="16">
        <f t="shared" si="0"/>
        <v>1</v>
      </c>
      <c r="K31" s="17" t="s">
        <v>45</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 t="shared" si="1"/>
        <v>5904</v>
      </c>
      <c r="BB31" s="67">
        <f t="shared" si="2"/>
        <v>5904</v>
      </c>
      <c r="BC31" s="40" t="str">
        <f t="shared" si="3"/>
        <v>INR  Five Thousand Nine Hundred &amp; Four  Only</v>
      </c>
      <c r="IE31" s="21">
        <v>2</v>
      </c>
      <c r="IF31" s="21" t="s">
        <v>32</v>
      </c>
      <c r="IG31" s="21" t="s">
        <v>39</v>
      </c>
      <c r="IH31" s="21">
        <v>10</v>
      </c>
      <c r="II31" s="21" t="s">
        <v>34</v>
      </c>
    </row>
    <row r="32" spans="1:243" s="20" customFormat="1" ht="34.5" customHeight="1">
      <c r="A32" s="45" t="s">
        <v>43</v>
      </c>
      <c r="B32" s="46"/>
      <c r="C32" s="47"/>
      <c r="D32" s="48"/>
      <c r="E32" s="48"/>
      <c r="F32" s="48"/>
      <c r="G32" s="48"/>
      <c r="H32" s="49"/>
      <c r="I32" s="49"/>
      <c r="J32" s="49"/>
      <c r="K32" s="49"/>
      <c r="L32" s="50"/>
      <c r="BA32" s="62">
        <f>SUM(BA13:BA31)</f>
        <v>282259</v>
      </c>
      <c r="BB32" s="66">
        <f>SUM(BB13:BB31)</f>
        <v>282259</v>
      </c>
      <c r="BC32" s="40" t="str">
        <f>SpellNumber($E$2,BB32)</f>
        <v>INR  Two Lakh Eighty Two Thousand Two Hundred &amp; Fifty Nine  Only</v>
      </c>
      <c r="IE32" s="21">
        <v>4</v>
      </c>
      <c r="IF32" s="21" t="s">
        <v>37</v>
      </c>
      <c r="IG32" s="21" t="s">
        <v>42</v>
      </c>
      <c r="IH32" s="21">
        <v>10</v>
      </c>
      <c r="II32" s="21" t="s">
        <v>34</v>
      </c>
    </row>
    <row r="33" spans="1:243" s="25" customFormat="1" ht="33.75" customHeight="1">
      <c r="A33" s="46" t="s">
        <v>47</v>
      </c>
      <c r="B33" s="51"/>
      <c r="C33" s="23"/>
      <c r="D33" s="52"/>
      <c r="E33" s="53" t="s">
        <v>53</v>
      </c>
      <c r="F33" s="64"/>
      <c r="G33" s="54"/>
      <c r="H33" s="24"/>
      <c r="I33" s="24"/>
      <c r="J33" s="24"/>
      <c r="K33" s="55"/>
      <c r="L33" s="56"/>
      <c r="M33" s="57"/>
      <c r="O33" s="20"/>
      <c r="P33" s="20"/>
      <c r="Q33" s="20"/>
      <c r="R33" s="20"/>
      <c r="S33" s="20"/>
      <c r="BA33" s="63">
        <f>IF(ISBLANK(F33),0,IF(E33="Excess (+)",ROUND(BA32+(BA32*F33),2),IF(E33="Less (-)",ROUND(BA32+(BA32*F33*(-1)),2),IF(E33="At Par",BA32,0))))</f>
        <v>0</v>
      </c>
      <c r="BB33" s="65">
        <f>ROUND(BA33,0)</f>
        <v>0</v>
      </c>
      <c r="BC33" s="40" t="str">
        <f>SpellNumber($E$2,BA33)</f>
        <v>INR Zero Only</v>
      </c>
      <c r="IE33" s="26"/>
      <c r="IF33" s="26"/>
      <c r="IG33" s="26"/>
      <c r="IH33" s="26"/>
      <c r="II33" s="26"/>
    </row>
    <row r="34" spans="1:243" s="25" customFormat="1" ht="41.25" customHeight="1">
      <c r="A34" s="45" t="s">
        <v>46</v>
      </c>
      <c r="B34" s="45"/>
      <c r="C34" s="75" t="str">
        <f>SpellNumber($E$2,BA33)</f>
        <v>INR Zero Only</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7"/>
      <c r="IE34" s="26"/>
      <c r="IF34" s="26"/>
      <c r="IG34" s="26"/>
      <c r="IH34" s="26"/>
      <c r="II34" s="26"/>
    </row>
    <row r="35" spans="3:243" s="12" customFormat="1" ht="15">
      <c r="C35" s="27"/>
      <c r="D35" s="27"/>
      <c r="E35" s="27"/>
      <c r="F35" s="27"/>
      <c r="G35" s="27"/>
      <c r="H35" s="27"/>
      <c r="I35" s="27"/>
      <c r="J35" s="27"/>
      <c r="K35" s="27"/>
      <c r="L35" s="27"/>
      <c r="M35" s="27"/>
      <c r="O35" s="27"/>
      <c r="BA35" s="27"/>
      <c r="BC35" s="27"/>
      <c r="IE35" s="13"/>
      <c r="IF35" s="13"/>
      <c r="IG35" s="13"/>
      <c r="IH35" s="13"/>
      <c r="II35" s="13"/>
    </row>
  </sheetData>
  <sheetProtection password="EEC8" sheet="1" selectLockedCells="1"/>
  <mergeCells count="8">
    <mergeCell ref="A9:BC9"/>
    <mergeCell ref="C34:BC3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19 M21:M31">
      <formula1>0</formula1>
      <formula2>999999999999999</formula2>
    </dataValidation>
    <dataValidation allowBlank="1" showInputMessage="1" showErrorMessage="1" promptTitle="Item Description" prompt="Please enter Item Description in text" sqref="B30:B31 B24:B28 B18:B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InputMessage="1" showErrorMessage="1" sqref="C2">
      <formula1>"Normal, SingleWindow, Alternate"</formula1>
    </dataValidation>
    <dataValidation type="list" allowBlank="1" showInputMessage="1" showErrorMessage="1" sqref="E33">
      <formula1>"Select, Excess (+), Less (-)"</formula1>
    </dataValidation>
    <dataValidation type="list" allowBlank="1" showInputMessage="1" showErrorMessage="1" sqref="L29 L30 L13 L14 L15 L16 L17 L18 L19 L20 L21 L22 L23 L24 L25 L26 L27 L28 L31">
      <formula1>"INR"</formula1>
    </dataValidation>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allowBlank="1" showInputMessage="1" showErrorMessage="1" promptTitle="Itemcode/Make" prompt="Please enter text" sqref="C13:C31"/>
    <dataValidation type="decimal" allowBlank="1" showInputMessage="1" showErrorMessage="1" errorTitle="Invalid Entry" error="Only Numeric Values are allowed. " sqref="A13:A31">
      <formula1>0</formula1>
      <formula2>999999999999999</formula2>
    </dataValidation>
    <dataValidation type="list" showInputMessage="1" showErrorMessage="1" sqref="I13:I31">
      <formula1>"Excess(+), Less(-)"</formula1>
    </dataValidation>
    <dataValidation allowBlank="1" showInputMessage="1" showErrorMessage="1" promptTitle="Addition / Deduction" prompt="Please Choose the correct One" sqref="J13:J31"/>
    <dataValidation type="list" allowBlank="1" showInputMessage="1" showErrorMessage="1" sqref="K13:K3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2022-11-10T06:42:03Z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