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<sst xmlns="http://schemas.openxmlformats.org/spreadsheetml/2006/main" count="243" uniqueCount="88">
  <si>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</si>
  <si>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</si>
  <si>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</si>
  <si>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</si>
  <si>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</si>
  <si>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</si>
  <si>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</si>
  <si>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</si>
  <si>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</si>
  <si>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</si>
  <si>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</si>
  <si>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</si>
  <si>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</si>
  <si>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</si>
  <si>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</si>
  <si>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</si>
  <si>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</si>
  <si>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</si>
  <si>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</si>
  <si>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</si>
  <si>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</si>
  <si>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</si>
  <si>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</si>
  <si>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</si>
  <si>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</si>
  <si>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</si>
  <si>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</si>
  <si>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</si>
  <si>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</si>
  <si>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</si>
  <si>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</si>
  <si>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</si>
  <si>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</si>
  <si>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</si>
  <si>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</si>
  <si>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</si>
  <si>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</si>
  <si>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</si>
  <si>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</si>
  <si>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</si>
  <si>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</si>
  <si>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</si>
  <si>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</si>
  <si>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</si>
  <si>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</si>
  <si>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</si>
  <si>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</si>
  <si>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</si>
  <si>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</si>
  <si>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</si>
  <si>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</si>
  <si>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</si>
  <si>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</si>
  <si>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</si>
  <si>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and fixing of 32 x 20 mm DLP mini- trunking  white-system with independent cover  etc. as required complete.</t>
  </si>
  <si>
    <t xml:space="preserve">Supply and fixing of following accessories suitable for 32 mm x 20 mm size  plastic trunking white system. </t>
  </si>
  <si>
    <t>2..01</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</si>
  <si>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</si>
  <si>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</si>
  <si>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</si>
  <si>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</si>
  <si>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</si>
  <si>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</si>
  <si>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</si>
  <si>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</si>
  <si>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</si>
  <si>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separation partitions</t>
  </si>
  <si>
    <t>Joints for 85mm width cover</t>
  </si>
  <si>
    <t>base joints</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</si>
  <si>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</si>
  <si>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</si>
  <si>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Meter</t>
  </si>
  <si>
    <t>Nos.</t>
  </si>
  <si>
    <t>Tender Inviting Authority: Executive Engineer</t>
  </si>
  <si>
    <t>Name of Work: Providing internet points in FB-324, 384, 319, 360 &amp; registrar office, IME-105, NCL-107 &amp; UAV Lab Flight Lab</t>
  </si>
  <si>
    <t>item6</t>
  </si>
  <si>
    <t>item7</t>
  </si>
  <si>
    <t>item8</t>
  </si>
  <si>
    <t>item9</t>
  </si>
  <si>
    <t>item10</t>
  </si>
  <si>
    <t>item11</t>
  </si>
  <si>
    <t>item12</t>
  </si>
  <si>
    <t>item13</t>
  </si>
  <si>
    <t>item14</t>
  </si>
  <si>
    <t>item15</t>
  </si>
  <si>
    <t>item16</t>
  </si>
  <si>
    <t>item17</t>
  </si>
  <si>
    <t>Contract No:          30 /Elect/2022/331                 Dated: 18.11.2022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</si>
</sst>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2" fillId="0" borderId="16"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2" fontId="6" fillId="0" borderId="16" xfId="59" applyNumberFormat="1" applyFont="1" applyFill="1" applyBorder="1" applyAlignment="1">
      <alignment vertical="top"/>
      <protection/>
    </xf>
    <xf numFmtId="2" fontId="6" fillId="0" borderId="20"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0" fontId="2" fillId="0" borderId="11" xfId="59" applyNumberFormat="1" applyFont="1" applyFill="1" applyBorder="1" applyAlignment="1">
      <alignment horizontal="right" vertical="top"/>
      <protection/>
    </xf>
    <xf numFmtId="172" fontId="2" fillId="0" borderId="11" xfId="59" applyNumberFormat="1" applyFont="1" applyFill="1" applyBorder="1" applyAlignment="1">
      <alignment horizontal="right"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72" fillId="0" borderId="11" xfId="0" applyFont="1" applyFill="1" applyBorder="1" applyAlignment="1">
      <alignment horizontal="center" vertical="top"/>
    </xf>
    <xf numFmtId="0" fontId="73" fillId="0" borderId="11" xfId="59" applyNumberFormat="1" applyFont="1" applyFill="1" applyBorder="1" applyAlignment="1">
      <alignment horizontal="left" vertical="top" wrapText="1" readingOrder="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3"/>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44.57421875" style="27" customWidth="1"/>
    <col min="3" max="3" width="26.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8" t="s">
        <v>73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74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87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30"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3" t="s">
        <v>51</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57">
      <c r="A13" s="33">
        <v>1</v>
      </c>
      <c r="B13" s="67" t="s">
        <v>54</v>
      </c>
      <c r="C13" s="70" t="s">
        <v>33</v>
      </c>
      <c r="D13" s="49">
        <v>180</v>
      </c>
      <c r="E13" s="69" t="s">
        <v>71</v>
      </c>
      <c r="F13" s="49">
        <v>216</v>
      </c>
      <c r="G13" s="22"/>
      <c r="H13" s="16"/>
      <c r="I13" s="34" t="s">
        <v>35</v>
      </c>
      <c r="J13" s="17">
        <f aca="true" t="shared" si="0" ref="J13:J23">IF(I13="Less(-)",-1,1)</f>
        <v>1</v>
      </c>
      <c r="K13" s="18" t="s">
        <v>45</v>
      </c>
      <c r="L13" s="18" t="s">
        <v>6</v>
      </c>
      <c r="M13" s="37"/>
      <c r="N13" s="22"/>
      <c r="O13" s="22"/>
      <c r="P13" s="35"/>
      <c r="Q13" s="22"/>
      <c r="R13" s="22"/>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63">
        <f>total_amount_ba($B$2,$D$2,D13,F13,J13,K13,M13)</f>
        <v>38880</v>
      </c>
      <c r="BB13" s="64">
        <f>BA13+SUM(N13:AZ13)</f>
        <v>38880</v>
      </c>
      <c r="BC13" s="36" t="str">
        <f>SpellNumber(L13,BB13)</f>
        <v>INR  Thirty Eight Thousand Eight Hundred &amp; Eighty  Only</v>
      </c>
      <c r="IE13" s="21">
        <v>1.01</v>
      </c>
      <c r="IF13" s="21" t="s">
        <v>36</v>
      </c>
      <c r="IG13" s="21" t="s">
        <v>33</v>
      </c>
      <c r="IH13" s="21">
        <v>123.223</v>
      </c>
      <c r="II13" s="21" t="s">
        <v>34</v>
      </c>
    </row>
    <row r="14" spans="1:243" s="20" customFormat="1" ht="42.75">
      <c r="A14" s="33">
        <v>2</v>
      </c>
      <c r="B14" s="67" t="s">
        <v>55</v>
      </c>
      <c r="C14" s="70" t="s">
        <v>38</v>
      </c>
      <c r="D14" s="49"/>
      <c r="E14" s="15"/>
      <c r="F14" s="34"/>
      <c r="G14" s="16"/>
      <c r="H14" s="16"/>
      <c r="I14" s="34"/>
      <c r="J14" s="17"/>
      <c r="K14" s="18"/>
      <c r="L14" s="18"/>
      <c r="M14" s="19"/>
      <c r="N14" s="22"/>
      <c r="O14" s="22"/>
      <c r="P14" s="35"/>
      <c r="Q14" s="22"/>
      <c r="R14" s="22"/>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65"/>
      <c r="BB14" s="66"/>
      <c r="BC14" s="36"/>
      <c r="IE14" s="21">
        <v>1.02</v>
      </c>
      <c r="IF14" s="21" t="s">
        <v>37</v>
      </c>
      <c r="IG14" s="21" t="s">
        <v>38</v>
      </c>
      <c r="IH14" s="21">
        <v>213</v>
      </c>
      <c r="II14" s="21" t="s">
        <v>34</v>
      </c>
    </row>
    <row r="15" spans="1:243" s="20" customFormat="1" ht="28.5">
      <c r="A15" s="33" t="s">
        <v>56</v>
      </c>
      <c r="B15" s="67" t="s">
        <v>57</v>
      </c>
      <c r="C15" s="70" t="s">
        <v>39</v>
      </c>
      <c r="D15" s="49">
        <v>10</v>
      </c>
      <c r="E15" s="69" t="s">
        <v>72</v>
      </c>
      <c r="F15" s="49">
        <v>144</v>
      </c>
      <c r="G15" s="22"/>
      <c r="H15" s="22"/>
      <c r="I15" s="34" t="s">
        <v>35</v>
      </c>
      <c r="J15" s="17">
        <f t="shared" si="0"/>
        <v>1</v>
      </c>
      <c r="K15" s="18" t="s">
        <v>45</v>
      </c>
      <c r="L15" s="18" t="s">
        <v>6</v>
      </c>
      <c r="M15" s="37"/>
      <c r="N15" s="22"/>
      <c r="O15" s="22"/>
      <c r="P15" s="35"/>
      <c r="Q15" s="22"/>
      <c r="R15" s="22"/>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63">
        <f aca="true" t="shared" si="1" ref="BA15:BA23">total_amount_ba($B$2,$D$2,D15,F15,J15,K15,M15)</f>
        <v>1440</v>
      </c>
      <c r="BB15" s="64">
        <f aca="true" t="shared" si="2" ref="BB15:BB26">BA15+SUM(N15:AZ15)</f>
        <v>1440</v>
      </c>
      <c r="BC15" s="36" t="str">
        <f>SpellNumber(L15,BB15)</f>
        <v>INR  One Thousand Four Hundred &amp; Forty  Only</v>
      </c>
      <c r="IE15" s="21">
        <v>2</v>
      </c>
      <c r="IF15" s="21" t="s">
        <v>32</v>
      </c>
      <c r="IG15" s="21" t="s">
        <v>39</v>
      </c>
      <c r="IH15" s="21">
        <v>10</v>
      </c>
      <c r="II15" s="21" t="s">
        <v>34</v>
      </c>
    </row>
    <row r="16" spans="1:243" s="20" customFormat="1" ht="28.5">
      <c r="A16" s="33">
        <v>2.02</v>
      </c>
      <c r="B16" s="67" t="s">
        <v>58</v>
      </c>
      <c r="C16" s="70" t="s">
        <v>41</v>
      </c>
      <c r="D16" s="49">
        <v>33</v>
      </c>
      <c r="E16" s="69" t="s">
        <v>72</v>
      </c>
      <c r="F16" s="49">
        <v>134</v>
      </c>
      <c r="G16" s="22"/>
      <c r="H16" s="22"/>
      <c r="I16" s="34" t="s">
        <v>35</v>
      </c>
      <c r="J16" s="17">
        <f t="shared" si="0"/>
        <v>1</v>
      </c>
      <c r="K16" s="18" t="s">
        <v>45</v>
      </c>
      <c r="L16" s="18" t="s">
        <v>6</v>
      </c>
      <c r="M16" s="37"/>
      <c r="N16" s="22"/>
      <c r="O16" s="22"/>
      <c r="P16" s="35"/>
      <c r="Q16" s="22"/>
      <c r="R16" s="22"/>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63">
        <f t="shared" si="1"/>
        <v>4422</v>
      </c>
      <c r="BB16" s="64">
        <f t="shared" si="2"/>
        <v>4422</v>
      </c>
      <c r="BC16" s="36" t="str">
        <f aca="true" t="shared" si="3" ref="BC16:BC26">SpellNumber(L16,BB16)</f>
        <v>INR  Four Thousand Four Hundred &amp; Twenty Two  Only</v>
      </c>
      <c r="IE16" s="21">
        <v>3</v>
      </c>
      <c r="IF16" s="21" t="s">
        <v>40</v>
      </c>
      <c r="IG16" s="21" t="s">
        <v>41</v>
      </c>
      <c r="IH16" s="21">
        <v>10</v>
      </c>
      <c r="II16" s="21" t="s">
        <v>34</v>
      </c>
    </row>
    <row r="17" spans="1:243" s="20" customFormat="1" ht="15.75">
      <c r="A17" s="33">
        <v>2.03</v>
      </c>
      <c r="B17" s="67" t="s">
        <v>59</v>
      </c>
      <c r="C17" s="70" t="s">
        <v>42</v>
      </c>
      <c r="D17" s="49">
        <v>17</v>
      </c>
      <c r="E17" s="69" t="s">
        <v>72</v>
      </c>
      <c r="F17" s="49">
        <v>119</v>
      </c>
      <c r="G17" s="22"/>
      <c r="H17" s="22"/>
      <c r="I17" s="34" t="s">
        <v>35</v>
      </c>
      <c r="J17" s="17">
        <f t="shared" si="0"/>
        <v>1</v>
      </c>
      <c r="K17" s="18" t="s">
        <v>45</v>
      </c>
      <c r="L17" s="18" t="s">
        <v>6</v>
      </c>
      <c r="M17" s="37"/>
      <c r="N17" s="22"/>
      <c r="O17" s="22"/>
      <c r="P17" s="35"/>
      <c r="Q17" s="22"/>
      <c r="R17" s="22"/>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63">
        <f t="shared" si="1"/>
        <v>2023</v>
      </c>
      <c r="BB17" s="64">
        <f t="shared" si="2"/>
        <v>2023</v>
      </c>
      <c r="BC17" s="36" t="str">
        <f t="shared" si="3"/>
        <v>INR  Two Thousand  &amp;Twenty Three  Only</v>
      </c>
      <c r="IE17" s="21">
        <v>1.01</v>
      </c>
      <c r="IF17" s="21" t="s">
        <v>36</v>
      </c>
      <c r="IG17" s="21" t="s">
        <v>33</v>
      </c>
      <c r="IH17" s="21">
        <v>123.223</v>
      </c>
      <c r="II17" s="21" t="s">
        <v>34</v>
      </c>
    </row>
    <row r="18" spans="1:243" s="20" customFormat="1" ht="15.75">
      <c r="A18" s="33">
        <v>2.04</v>
      </c>
      <c r="B18" s="67" t="s">
        <v>60</v>
      </c>
      <c r="C18" s="70" t="s">
        <v>75</v>
      </c>
      <c r="D18" s="49">
        <v>2</v>
      </c>
      <c r="E18" s="69" t="s">
        <v>72</v>
      </c>
      <c r="F18" s="49">
        <v>136.5</v>
      </c>
      <c r="G18" s="22"/>
      <c r="H18" s="22"/>
      <c r="I18" s="34" t="s">
        <v>35</v>
      </c>
      <c r="J18" s="17">
        <f t="shared" si="0"/>
        <v>1</v>
      </c>
      <c r="K18" s="18" t="s">
        <v>45</v>
      </c>
      <c r="L18" s="18" t="s">
        <v>6</v>
      </c>
      <c r="M18" s="37"/>
      <c r="N18" s="22"/>
      <c r="O18" s="22"/>
      <c r="P18" s="35"/>
      <c r="Q18" s="22"/>
      <c r="R18" s="22"/>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8"/>
      <c r="AV18" s="35"/>
      <c r="AW18" s="35"/>
      <c r="AX18" s="35"/>
      <c r="AY18" s="35"/>
      <c r="AZ18" s="35"/>
      <c r="BA18" s="63">
        <f t="shared" si="1"/>
        <v>273</v>
      </c>
      <c r="BB18" s="64">
        <f t="shared" si="2"/>
        <v>273</v>
      </c>
      <c r="BC18" s="36" t="str">
        <f t="shared" si="3"/>
        <v>INR  Two Hundred &amp; Seventy Three  Only</v>
      </c>
      <c r="IE18" s="21">
        <v>1.02</v>
      </c>
      <c r="IF18" s="21" t="s">
        <v>37</v>
      </c>
      <c r="IG18" s="21" t="s">
        <v>38</v>
      </c>
      <c r="IH18" s="21">
        <v>213</v>
      </c>
      <c r="II18" s="21" t="s">
        <v>34</v>
      </c>
    </row>
    <row r="19" spans="1:243" s="20" customFormat="1" ht="57">
      <c r="A19" s="33">
        <v>3</v>
      </c>
      <c r="B19" s="68" t="s">
        <v>61</v>
      </c>
      <c r="C19" s="70" t="s">
        <v>76</v>
      </c>
      <c r="D19" s="49">
        <v>18</v>
      </c>
      <c r="E19" s="69" t="s">
        <v>71</v>
      </c>
      <c r="F19" s="49">
        <v>932</v>
      </c>
      <c r="G19" s="22"/>
      <c r="H19" s="22"/>
      <c r="I19" s="34" t="s">
        <v>35</v>
      </c>
      <c r="J19" s="17">
        <f t="shared" si="0"/>
        <v>1</v>
      </c>
      <c r="K19" s="18" t="s">
        <v>45</v>
      </c>
      <c r="L19" s="18" t="s">
        <v>6</v>
      </c>
      <c r="M19" s="37"/>
      <c r="N19" s="22"/>
      <c r="O19" s="22"/>
      <c r="P19" s="35"/>
      <c r="Q19" s="22"/>
      <c r="R19" s="22"/>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63">
        <f t="shared" si="1"/>
        <v>16776</v>
      </c>
      <c r="BB19" s="64">
        <f t="shared" si="2"/>
        <v>16776</v>
      </c>
      <c r="BC19" s="36" t="str">
        <f t="shared" si="3"/>
        <v>INR  Sixteen Thousand Seven Hundred &amp; Seventy Six  Only</v>
      </c>
      <c r="IE19" s="21">
        <v>2</v>
      </c>
      <c r="IF19" s="21" t="s">
        <v>32</v>
      </c>
      <c r="IG19" s="21" t="s">
        <v>39</v>
      </c>
      <c r="IH19" s="21">
        <v>10</v>
      </c>
      <c r="II19" s="21" t="s">
        <v>34</v>
      </c>
    </row>
    <row r="20" spans="1:243" s="20" customFormat="1" ht="42.75">
      <c r="A20" s="33">
        <v>4</v>
      </c>
      <c r="B20" s="68" t="s">
        <v>62</v>
      </c>
      <c r="C20" s="70" t="s">
        <v>77</v>
      </c>
      <c r="D20" s="49"/>
      <c r="E20" s="15"/>
      <c r="F20" s="34"/>
      <c r="G20" s="16"/>
      <c r="H20" s="16"/>
      <c r="I20" s="34"/>
      <c r="J20" s="17"/>
      <c r="K20" s="18"/>
      <c r="L20" s="18"/>
      <c r="M20" s="19"/>
      <c r="N20" s="22"/>
      <c r="O20" s="22"/>
      <c r="P20" s="35"/>
      <c r="Q20" s="22"/>
      <c r="R20" s="22"/>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65"/>
      <c r="BB20" s="66"/>
      <c r="BC20" s="36"/>
      <c r="IE20" s="21">
        <v>3</v>
      </c>
      <c r="IF20" s="21" t="s">
        <v>40</v>
      </c>
      <c r="IG20" s="21" t="s">
        <v>41</v>
      </c>
      <c r="IH20" s="21">
        <v>10</v>
      </c>
      <c r="II20" s="21" t="s">
        <v>34</v>
      </c>
    </row>
    <row r="21" spans="1:243" s="20" customFormat="1" ht="28.5">
      <c r="A21" s="33">
        <v>4.01</v>
      </c>
      <c r="B21" s="67" t="s">
        <v>63</v>
      </c>
      <c r="C21" s="70" t="s">
        <v>78</v>
      </c>
      <c r="D21" s="49">
        <v>18</v>
      </c>
      <c r="E21" s="69" t="s">
        <v>71</v>
      </c>
      <c r="F21" s="49">
        <v>409</v>
      </c>
      <c r="G21" s="22"/>
      <c r="H21" s="22"/>
      <c r="I21" s="34" t="s">
        <v>35</v>
      </c>
      <c r="J21" s="17">
        <f t="shared" si="0"/>
        <v>1</v>
      </c>
      <c r="K21" s="18" t="s">
        <v>45</v>
      </c>
      <c r="L21" s="18" t="s">
        <v>6</v>
      </c>
      <c r="M21" s="37"/>
      <c r="N21" s="22"/>
      <c r="O21" s="22"/>
      <c r="P21" s="35"/>
      <c r="Q21" s="22"/>
      <c r="R21" s="22"/>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63">
        <f t="shared" si="1"/>
        <v>7362</v>
      </c>
      <c r="BB21" s="64">
        <f t="shared" si="2"/>
        <v>7362</v>
      </c>
      <c r="BC21" s="36" t="str">
        <f t="shared" si="3"/>
        <v>INR  Seven Thousand Three Hundred &amp; Sixty Two  Only</v>
      </c>
      <c r="IE21" s="21">
        <v>1.01</v>
      </c>
      <c r="IF21" s="21" t="s">
        <v>36</v>
      </c>
      <c r="IG21" s="21" t="s">
        <v>33</v>
      </c>
      <c r="IH21" s="21">
        <v>123.223</v>
      </c>
      <c r="II21" s="21" t="s">
        <v>34</v>
      </c>
    </row>
    <row r="22" spans="1:243" s="20" customFormat="1" ht="15.75">
      <c r="A22" s="33">
        <v>4.02</v>
      </c>
      <c r="B22" s="67" t="s">
        <v>57</v>
      </c>
      <c r="C22" s="70" t="s">
        <v>79</v>
      </c>
      <c r="D22" s="49">
        <v>4</v>
      </c>
      <c r="E22" s="69" t="s">
        <v>72</v>
      </c>
      <c r="F22" s="49">
        <v>185</v>
      </c>
      <c r="G22" s="22"/>
      <c r="H22" s="22"/>
      <c r="I22" s="34" t="s">
        <v>35</v>
      </c>
      <c r="J22" s="17">
        <f t="shared" si="0"/>
        <v>1</v>
      </c>
      <c r="K22" s="18" t="s">
        <v>45</v>
      </c>
      <c r="L22" s="18" t="s">
        <v>6</v>
      </c>
      <c r="M22" s="37"/>
      <c r="N22" s="22"/>
      <c r="O22" s="22"/>
      <c r="P22" s="35"/>
      <c r="Q22" s="22"/>
      <c r="R22" s="22"/>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63">
        <f t="shared" si="1"/>
        <v>740</v>
      </c>
      <c r="BB22" s="64">
        <f t="shared" si="2"/>
        <v>740</v>
      </c>
      <c r="BC22" s="36" t="str">
        <f t="shared" si="3"/>
        <v>INR  Seven Hundred &amp; Forty  Only</v>
      </c>
      <c r="IE22" s="21">
        <v>1.02</v>
      </c>
      <c r="IF22" s="21" t="s">
        <v>37</v>
      </c>
      <c r="IG22" s="21" t="s">
        <v>38</v>
      </c>
      <c r="IH22" s="21">
        <v>213</v>
      </c>
      <c r="II22" s="21" t="s">
        <v>34</v>
      </c>
    </row>
    <row r="23" spans="1:243" s="20" customFormat="1" ht="28.5">
      <c r="A23" s="33">
        <v>4.03</v>
      </c>
      <c r="B23" s="68" t="s">
        <v>64</v>
      </c>
      <c r="C23" s="70" t="s">
        <v>80</v>
      </c>
      <c r="D23" s="49">
        <v>2</v>
      </c>
      <c r="E23" s="69" t="s">
        <v>72</v>
      </c>
      <c r="F23" s="49">
        <v>510</v>
      </c>
      <c r="G23" s="22"/>
      <c r="H23" s="22"/>
      <c r="I23" s="34" t="s">
        <v>35</v>
      </c>
      <c r="J23" s="17">
        <f t="shared" si="0"/>
        <v>1</v>
      </c>
      <c r="K23" s="18" t="s">
        <v>45</v>
      </c>
      <c r="L23" s="18" t="s">
        <v>6</v>
      </c>
      <c r="M23" s="37"/>
      <c r="N23" s="22"/>
      <c r="O23" s="22"/>
      <c r="P23" s="35"/>
      <c r="Q23" s="22"/>
      <c r="R23" s="22"/>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63">
        <f t="shared" si="1"/>
        <v>1020</v>
      </c>
      <c r="BB23" s="64">
        <f t="shared" si="2"/>
        <v>1020</v>
      </c>
      <c r="BC23" s="36" t="str">
        <f t="shared" si="3"/>
        <v>INR  One Thousand  &amp;Twenty  Only</v>
      </c>
      <c r="IE23" s="21">
        <v>2</v>
      </c>
      <c r="IF23" s="21" t="s">
        <v>32</v>
      </c>
      <c r="IG23" s="21" t="s">
        <v>39</v>
      </c>
      <c r="IH23" s="21">
        <v>10</v>
      </c>
      <c r="II23" s="21" t="s">
        <v>34</v>
      </c>
    </row>
    <row r="24" spans="1:243" s="20" customFormat="1" ht="28.5">
      <c r="A24" s="33">
        <v>4.04</v>
      </c>
      <c r="B24" s="67" t="s">
        <v>65</v>
      </c>
      <c r="C24" s="70" t="s">
        <v>81</v>
      </c>
      <c r="D24" s="49">
        <v>2</v>
      </c>
      <c r="E24" s="69" t="s">
        <v>72</v>
      </c>
      <c r="F24" s="49">
        <v>516</v>
      </c>
      <c r="G24" s="22"/>
      <c r="H24" s="22"/>
      <c r="I24" s="34" t="s">
        <v>35</v>
      </c>
      <c r="J24" s="17">
        <f aca="true" t="shared" si="4" ref="J24:J29">IF(I24="Less(-)",-1,1)</f>
        <v>1</v>
      </c>
      <c r="K24" s="18" t="s">
        <v>45</v>
      </c>
      <c r="L24" s="18" t="s">
        <v>6</v>
      </c>
      <c r="M24" s="37"/>
      <c r="N24" s="22"/>
      <c r="O24" s="22"/>
      <c r="P24" s="35"/>
      <c r="Q24" s="22"/>
      <c r="R24" s="22"/>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63">
        <f aca="true" t="shared" si="5" ref="BA24:BA29">total_amount_ba($B$2,$D$2,D24,F24,J24,K24,M24)</f>
        <v>1032</v>
      </c>
      <c r="BB24" s="64">
        <f t="shared" si="2"/>
        <v>1032</v>
      </c>
      <c r="BC24" s="36" t="str">
        <f t="shared" si="3"/>
        <v>INR  One Thousand  &amp;Thirty Two  Only</v>
      </c>
      <c r="IE24" s="21">
        <v>1.01</v>
      </c>
      <c r="IF24" s="21" t="s">
        <v>36</v>
      </c>
      <c r="IG24" s="21" t="s">
        <v>33</v>
      </c>
      <c r="IH24" s="21">
        <v>123.223</v>
      </c>
      <c r="II24" s="21" t="s">
        <v>34</v>
      </c>
    </row>
    <row r="25" spans="1:243" s="20" customFormat="1" ht="28.5">
      <c r="A25" s="33">
        <v>4.05</v>
      </c>
      <c r="B25" s="67" t="s">
        <v>66</v>
      </c>
      <c r="C25" s="70" t="s">
        <v>82</v>
      </c>
      <c r="D25" s="49">
        <v>15</v>
      </c>
      <c r="E25" s="69" t="s">
        <v>71</v>
      </c>
      <c r="F25" s="49">
        <v>244</v>
      </c>
      <c r="G25" s="22"/>
      <c r="H25" s="22"/>
      <c r="I25" s="34" t="s">
        <v>35</v>
      </c>
      <c r="J25" s="17">
        <f t="shared" si="4"/>
        <v>1</v>
      </c>
      <c r="K25" s="18" t="s">
        <v>45</v>
      </c>
      <c r="L25" s="18" t="s">
        <v>6</v>
      </c>
      <c r="M25" s="37"/>
      <c r="N25" s="22"/>
      <c r="O25" s="22"/>
      <c r="P25" s="35"/>
      <c r="Q25" s="22"/>
      <c r="R25" s="22"/>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63">
        <f t="shared" si="5"/>
        <v>3660</v>
      </c>
      <c r="BB25" s="64">
        <f t="shared" si="2"/>
        <v>3660</v>
      </c>
      <c r="BC25" s="36" t="str">
        <f t="shared" si="3"/>
        <v>INR  Three Thousand Six Hundred &amp; Sixty  Only</v>
      </c>
      <c r="IE25" s="21">
        <v>1.02</v>
      </c>
      <c r="IF25" s="21" t="s">
        <v>37</v>
      </c>
      <c r="IG25" s="21" t="s">
        <v>38</v>
      </c>
      <c r="IH25" s="21">
        <v>213</v>
      </c>
      <c r="II25" s="21" t="s">
        <v>34</v>
      </c>
    </row>
    <row r="26" spans="1:243" s="20" customFormat="1" ht="15.75">
      <c r="A26" s="33">
        <v>4.06</v>
      </c>
      <c r="B26" s="68" t="s">
        <v>67</v>
      </c>
      <c r="C26" s="70" t="s">
        <v>83</v>
      </c>
      <c r="D26" s="49">
        <v>5</v>
      </c>
      <c r="E26" s="69" t="s">
        <v>72</v>
      </c>
      <c r="F26" s="49">
        <v>215</v>
      </c>
      <c r="G26" s="22"/>
      <c r="H26" s="22"/>
      <c r="I26" s="34" t="s">
        <v>35</v>
      </c>
      <c r="J26" s="17">
        <f t="shared" si="4"/>
        <v>1</v>
      </c>
      <c r="K26" s="18" t="s">
        <v>45</v>
      </c>
      <c r="L26" s="18" t="s">
        <v>6</v>
      </c>
      <c r="M26" s="37"/>
      <c r="N26" s="22"/>
      <c r="O26" s="22"/>
      <c r="P26" s="35"/>
      <c r="Q26" s="22"/>
      <c r="R26" s="22"/>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63">
        <f t="shared" si="5"/>
        <v>1075</v>
      </c>
      <c r="BB26" s="64">
        <f t="shared" si="2"/>
        <v>1075</v>
      </c>
      <c r="BC26" s="36" t="str">
        <f t="shared" si="3"/>
        <v>INR  One Thousand  &amp;Seventy Five  Only</v>
      </c>
      <c r="IE26" s="21">
        <v>2</v>
      </c>
      <c r="IF26" s="21" t="s">
        <v>32</v>
      </c>
      <c r="IG26" s="21" t="s">
        <v>39</v>
      </c>
      <c r="IH26" s="21">
        <v>10</v>
      </c>
      <c r="II26" s="21" t="s">
        <v>34</v>
      </c>
    </row>
    <row r="27" spans="1:243" s="20" customFormat="1" ht="15.75">
      <c r="A27" s="33">
        <v>4.07</v>
      </c>
      <c r="B27" s="67" t="s">
        <v>68</v>
      </c>
      <c r="C27" s="70" t="s">
        <v>84</v>
      </c>
      <c r="D27" s="49">
        <v>10</v>
      </c>
      <c r="E27" s="69" t="s">
        <v>72</v>
      </c>
      <c r="F27" s="49">
        <v>79</v>
      </c>
      <c r="G27" s="22"/>
      <c r="H27" s="22"/>
      <c r="I27" s="34" t="s">
        <v>35</v>
      </c>
      <c r="J27" s="17">
        <f t="shared" si="4"/>
        <v>1</v>
      </c>
      <c r="K27" s="18" t="s">
        <v>45</v>
      </c>
      <c r="L27" s="18" t="s">
        <v>6</v>
      </c>
      <c r="M27" s="37"/>
      <c r="N27" s="22"/>
      <c r="O27" s="22"/>
      <c r="P27" s="35"/>
      <c r="Q27" s="22"/>
      <c r="R27" s="22"/>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63">
        <f t="shared" si="5"/>
        <v>790</v>
      </c>
      <c r="BB27" s="64">
        <f>BA27+SUM(N27:AZ27)</f>
        <v>790</v>
      </c>
      <c r="BC27" s="36" t="str">
        <f>SpellNumber(L27,BB27)</f>
        <v>INR  Seven Hundred &amp; Ninety  Only</v>
      </c>
      <c r="IE27" s="21">
        <v>1.01</v>
      </c>
      <c r="IF27" s="21" t="s">
        <v>36</v>
      </c>
      <c r="IG27" s="21" t="s">
        <v>33</v>
      </c>
      <c r="IH27" s="21">
        <v>123.223</v>
      </c>
      <c r="II27" s="21" t="s">
        <v>34</v>
      </c>
    </row>
    <row r="28" spans="1:243" s="20" customFormat="1" ht="85.5">
      <c r="A28" s="33">
        <v>5</v>
      </c>
      <c r="B28" s="67" t="s">
        <v>69</v>
      </c>
      <c r="C28" s="70" t="s">
        <v>85</v>
      </c>
      <c r="D28" s="49">
        <v>2300</v>
      </c>
      <c r="E28" s="69" t="s">
        <v>71</v>
      </c>
      <c r="F28" s="49">
        <v>17</v>
      </c>
      <c r="G28" s="22"/>
      <c r="H28" s="22"/>
      <c r="I28" s="34" t="s">
        <v>35</v>
      </c>
      <c r="J28" s="17">
        <f t="shared" si="4"/>
        <v>1</v>
      </c>
      <c r="K28" s="18" t="s">
        <v>45</v>
      </c>
      <c r="L28" s="18" t="s">
        <v>6</v>
      </c>
      <c r="M28" s="37"/>
      <c r="N28" s="22"/>
      <c r="O28" s="22"/>
      <c r="P28" s="35"/>
      <c r="Q28" s="22"/>
      <c r="R28" s="22"/>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63">
        <f t="shared" si="5"/>
        <v>39100</v>
      </c>
      <c r="BB28" s="64">
        <f>BA28+SUM(N28:AZ28)</f>
        <v>39100</v>
      </c>
      <c r="BC28" s="36" t="str">
        <f>SpellNumber(L28,BB28)</f>
        <v>INR  Thirty Nine Thousand One Hundred    Only</v>
      </c>
      <c r="IE28" s="21">
        <v>1.02</v>
      </c>
      <c r="IF28" s="21" t="s">
        <v>37</v>
      </c>
      <c r="IG28" s="21" t="s">
        <v>38</v>
      </c>
      <c r="IH28" s="21">
        <v>213</v>
      </c>
      <c r="II28" s="21" t="s">
        <v>34</v>
      </c>
    </row>
    <row r="29" spans="1:243" s="20" customFormat="1" ht="71.25">
      <c r="A29" s="33">
        <v>6</v>
      </c>
      <c r="B29" s="68" t="s">
        <v>70</v>
      </c>
      <c r="C29" s="70" t="s">
        <v>86</v>
      </c>
      <c r="D29" s="49">
        <v>60</v>
      </c>
      <c r="E29" s="69" t="s">
        <v>72</v>
      </c>
      <c r="F29" s="49">
        <v>67</v>
      </c>
      <c r="G29" s="22"/>
      <c r="H29" s="22"/>
      <c r="I29" s="34" t="s">
        <v>35</v>
      </c>
      <c r="J29" s="17">
        <f t="shared" si="4"/>
        <v>1</v>
      </c>
      <c r="K29" s="18" t="s">
        <v>45</v>
      </c>
      <c r="L29" s="18" t="s">
        <v>6</v>
      </c>
      <c r="M29" s="37"/>
      <c r="N29" s="22"/>
      <c r="O29" s="22"/>
      <c r="P29" s="35"/>
      <c r="Q29" s="22"/>
      <c r="R29" s="22"/>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63">
        <f t="shared" si="5"/>
        <v>4020</v>
      </c>
      <c r="BB29" s="64">
        <f>BA29+SUM(N29:AZ29)</f>
        <v>4020</v>
      </c>
      <c r="BC29" s="36" t="str">
        <f>SpellNumber(L29,BB29)</f>
        <v>INR  Four Thousand  &amp;Twenty  Only</v>
      </c>
      <c r="IE29" s="21">
        <v>2</v>
      </c>
      <c r="IF29" s="21" t="s">
        <v>32</v>
      </c>
      <c r="IG29" s="21" t="s">
        <v>39</v>
      </c>
      <c r="IH29" s="21">
        <v>10</v>
      </c>
      <c r="II29" s="21" t="s">
        <v>34</v>
      </c>
    </row>
    <row r="30" spans="1:243" s="20" customFormat="1" ht="34.5" customHeight="1">
      <c r="A30" s="54" t="s">
        <v>43</v>
      </c>
      <c r="B30" s="55"/>
      <c r="C30" s="56"/>
      <c r="D30" s="57"/>
      <c r="E30" s="57"/>
      <c r="F30" s="57"/>
      <c r="G30" s="57"/>
      <c r="H30" s="58"/>
      <c r="I30" s="58"/>
      <c r="J30" s="58"/>
      <c r="K30" s="58"/>
      <c r="L30" s="59"/>
      <c r="BA30" s="60">
        <f>SUM(BA13:BA29)</f>
        <v>122613</v>
      </c>
      <c r="BB30" s="61">
        <f>SUM(BB13:BB29)</f>
        <v>122613</v>
      </c>
      <c r="BC30" s="62" t="str">
        <f>SpellNumber($E$2,BB30)</f>
        <v>INR  One Lakh Twenty Two Thousand Six Hundred &amp; Thirteen  Only</v>
      </c>
      <c r="IE30" s="21">
        <v>4</v>
      </c>
      <c r="IF30" s="21" t="s">
        <v>37</v>
      </c>
      <c r="IG30" s="21" t="s">
        <v>42</v>
      </c>
      <c r="IH30" s="21">
        <v>10</v>
      </c>
      <c r="II30" s="21" t="s">
        <v>34</v>
      </c>
    </row>
    <row r="31" spans="1:243" s="25" customFormat="1" ht="33.75" customHeight="1">
      <c r="A31" s="40" t="s">
        <v>47</v>
      </c>
      <c r="B31" s="41"/>
      <c r="C31" s="23"/>
      <c r="D31" s="42"/>
      <c r="E31" s="43" t="s">
        <v>53</v>
      </c>
      <c r="F31" s="51"/>
      <c r="G31" s="44"/>
      <c r="H31" s="24"/>
      <c r="I31" s="24"/>
      <c r="J31" s="24"/>
      <c r="K31" s="45"/>
      <c r="L31" s="46"/>
      <c r="M31" s="47"/>
      <c r="O31" s="20"/>
      <c r="P31" s="20"/>
      <c r="Q31" s="20"/>
      <c r="R31" s="20"/>
      <c r="S31" s="20"/>
      <c r="BA31" s="50">
        <f>IF(ISBLANK(F31),0,IF(E31="Excess (+)",ROUND(BA30+(BA30*F31),2),IF(E31="Less (-)",ROUND(BA30+(BA30*F31*(-1)),2),IF(E31="At Par",BA30,0))))</f>
        <v>0</v>
      </c>
      <c r="BB31" s="52">
        <f>ROUND(BA31,0)</f>
        <v>0</v>
      </c>
      <c r="BC31" s="36" t="str">
        <f>SpellNumber($E$2,BA31)</f>
        <v>INR Zero Only</v>
      </c>
      <c r="IE31" s="26"/>
      <c r="IF31" s="26"/>
      <c r="IG31" s="26"/>
      <c r="IH31" s="26"/>
      <c r="II31" s="26"/>
    </row>
    <row r="32" spans="1:243" s="25" customFormat="1" ht="41.25" customHeight="1">
      <c r="A32" s="39" t="s">
        <v>46</v>
      </c>
      <c r="B32" s="39"/>
      <c r="C32" s="74" t="str">
        <f>SpellNumber($E$2,BA31)</f>
        <v>INR Zero Only</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E32" s="26"/>
      <c r="IF32" s="26"/>
      <c r="IG32" s="26"/>
      <c r="IH32" s="26"/>
      <c r="II32" s="26"/>
    </row>
    <row r="33" spans="3:243" s="12" customFormat="1" ht="15">
      <c r="C33" s="27"/>
      <c r="D33" s="27"/>
      <c r="E33" s="27"/>
      <c r="F33" s="27"/>
      <c r="G33" s="27"/>
      <c r="H33" s="27"/>
      <c r="I33" s="27"/>
      <c r="J33" s="27"/>
      <c r="K33" s="27"/>
      <c r="L33" s="27"/>
      <c r="M33" s="27"/>
      <c r="O33" s="27"/>
      <c r="BA33" s="27"/>
      <c r="BC33" s="27"/>
      <c r="IE33" s="13"/>
      <c r="IF33" s="13"/>
      <c r="IG33" s="13"/>
      <c r="IH33" s="13"/>
      <c r="II33" s="13"/>
    </row>
  </sheetData>
  <sheetProtection password="EEC8" sheet="1" selectLockedCells="1"/>
  <mergeCells count="8">
    <mergeCell ref="A9:BC9"/>
    <mergeCell ref="C32:BC3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M15:M19 M21:M29">
      <formula1>0</formula1>
      <formula2>999999999999999</formula2>
    </dataValidation>
    <dataValidation allowBlank="1" showInputMessage="1" showErrorMessage="1" promptTitle="Item Description" prompt="Please enter Item Description in text" sqref="B18:B23 B26:B2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C2">
      <formula1>"Normal, SingleWindow, Alternate"</formula1>
    </dataValidation>
    <dataValidation type="list" allowBlank="1" showInputMessage="1" showErrorMessage="1" sqref="E31">
      <formula1>"Select, Excess (+), Less (-)"</formula1>
    </dataValidation>
    <dataValidation type="list" allowBlank="1" showInputMessage="1" showErrorMessage="1" sqref="L27 L28 L13 L14 L15 L16 L17 L18 L19 L20 L21 L22 L23 L24 L25 L26 L29">
      <formula1>"INR"</formula1>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allowBlank="1" showInputMessage="1" showErrorMessage="1" promptTitle="Units" prompt="Please enter Units in text" sqref="E13:E29"/>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allowBlank="1" showInputMessage="1" showErrorMessage="1" promptTitle="Itemcode/Make" prompt="Please enter text" sqref="C13:C29"/>
    <dataValidation type="decimal" allowBlank="1" showInputMessage="1" showErrorMessage="1" errorTitle="Invalid Entry" error="Only Numeric Values are allowed. " sqref="A13:A29">
      <formula1>0</formula1>
      <formula2>999999999999999</formula2>
    </dataValidation>
    <dataValidation type="list" showInputMessage="1" showErrorMessage="1" sqref="I13:I29">
      <formula1>"Excess(+), Less(-)"</formula1>
    </dataValidation>
    <dataValidation allowBlank="1" showInputMessage="1" showErrorMessage="1" promptTitle="Addition / Deduction" prompt="Please Choose the correct One" sqref="J13:J29"/>
    <dataValidation type="list" allowBlank="1" showInputMessage="1" showErrorMessage="1" sqref="K13:K2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2022-11-18T06:26:24Z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