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'BoQ1'!$A$11:$BC$250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<sst xmlns="http://schemas.openxmlformats.org/spreadsheetml/2006/main" count="1725" uniqueCount="519">
  <si>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</si>
  <si>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</si>
  <si>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</si>
  <si>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</si>
  <si>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</si>
  <si>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</si>
  <si>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</si>
  <si>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</si>
  <si>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</si>
  <si>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</si>
  <si>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</si>
  <si>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</si>
  <si>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</si>
  <si>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</si>
  <si>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</si>
  <si>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</si>
  <si>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</si>
  <si>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</si>
  <si>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</si>
  <si>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</si>
  <si>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</si>
  <si>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</si>
  <si>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</si>
  <si>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</si>
  <si>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</si>
  <si>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</si>
  <si>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</si>
  <si>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</si>
  <si>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</si>
  <si>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</si>
  <si>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</si>
  <si>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</si>
  <si>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</si>
  <si>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</si>
  <si>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</si>
  <si>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</si>
  <si>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</si>
  <si>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</si>
  <si>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</si>
  <si>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</si>
  <si>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</si>
  <si>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</si>
  <si>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</si>
  <si>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</si>
  <si>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</si>
  <si>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</si>
  <si>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</si>
  <si>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</si>
  <si>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</si>
  <si>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</si>
  <si>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</si>
  <si>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</si>
  <si>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</si>
  <si>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</si>
  <si>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</si>
  <si>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</si>
  <si>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</si>
  <si>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</si>
  <si>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</si>
  <si>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</si>
  <si>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</si>
  <si>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</si>
  <si>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</si>
  <si>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</si>
  <si>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</si>
  <si>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</si>
  <si>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</si>
  <si>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</si>
  <si>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</si>
  <si>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</si>
  <si>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</si>
  <si>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</si>
  <si>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</si>
  <si>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</si>
  <si>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</si>
  <si>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</si>
  <si>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</si>
  <si>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</si>
  <si>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</si>
  <si>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</si>
  <si>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</si>
  <si>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</si>
  <si>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</si>
  <si>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</si>
  <si>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</si>
  <si>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</si>
  <si>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</si>
  <si>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</si>
  <si>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</si>
  <si>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</si>
  <si>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</si>
  <si>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</si>
  <si>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</si>
  <si>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</si>
  <si>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</si>
  <si>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</si>
  <si>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</si>
  <si>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</si>
  <si>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</si>
  <si>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</si>
  <si>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</si>
  <si>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</si>
  <si>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</si>
  <si>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</si>
  <si>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</si>
  <si>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</si>
  <si>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</si>
  <si>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</si>
  <si>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</si>
  <si>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</si>
  <si>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</si>
  <si>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</si>
  <si>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</si>
  <si>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</si>
  <si>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</si>
  <si>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</si>
  <si>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3 x 1.5 sq. mm </t>
  </si>
  <si>
    <t xml:space="preserve">3 x 4 sq. mm </t>
  </si>
  <si>
    <t>Point</t>
  </si>
  <si>
    <t>Mtr.</t>
  </si>
  <si>
    <t>Nos.</t>
  </si>
  <si>
    <t xml:space="preserve">Supplying and drawing following sizes of FRLS PVC insulated copper conductor, single core cable in/on the existing surface/ recessed steel/ PVC conduit as required. </t>
  </si>
  <si>
    <t>Supplying and fixing of following sizes of steel conduit along with accessories in surface/recess including painting in case of surface conduit, or cutting the wall and making good the same in case of recessed conduit as required.</t>
  </si>
  <si>
    <t xml:space="preserve">20 mm </t>
  </si>
  <si>
    <t xml:space="preserve">25 mm </t>
  </si>
  <si>
    <t>Supply and fixing following modular switch/ socket on the existing modular plates &amp; switch box including connection but excluding modular plate etc. as reqd.</t>
  </si>
  <si>
    <t>5/6 Amp one way switch</t>
  </si>
  <si>
    <t>3 Pin 5/6 Amp. socket outlet.</t>
  </si>
  <si>
    <t>Supplying and fixing following size/ modules, GI box alongwith modular base &amp; cover plate for modular switches in recess etc. as required.</t>
  </si>
  <si>
    <t xml:space="preserve"> 3 Module (125mmX75mm)</t>
  </si>
  <si>
    <t xml:space="preserve"> 6 Module (200mmX75mm)</t>
  </si>
  <si>
    <t>Supply and fixing 3 pin, 5 A ceiling rose on the existing junction box/ wooden block including connections etc. as required</t>
  </si>
  <si>
    <t xml:space="preserve">S &amp; F MCB of following pole and rating 240/415 volts 'C' series in the existing MCB DB complete with connection, testing &amp; commissioning etc as reqd. ( legrand)         </t>
  </si>
  <si>
    <t xml:space="preserve">Single Pole 6 amp to 32 amp </t>
  </si>
  <si>
    <t>Supply and fixing 20 A, 240 V, SPN Ind. Type socket outlet with 2 ploe and earth, metal enclosed plug top alongwith 20A "C" curve, SP, MCB, in sheet steel enclouser, on surface or in recess, with chained metal cover for the socket outlet and  complete with connections, testing and commissioning etc. as required</t>
  </si>
  <si>
    <t>Supply and fixing of the following light fixtures with accessories including rag bolts with washer complete as reqd.</t>
  </si>
  <si>
    <t xml:space="preserve">LED ceiling light 6 watt FR-Plastic _housing (Round/ Square Shape), Make Crompton -Royal Rimless-R (Cat No. LCRP-06-CDL) or approved Make </t>
  </si>
  <si>
    <t>Mirror light  9W: 900lm, 2ft. (Make_Philiphs (Astra Line) or equivalent approved make).</t>
  </si>
  <si>
    <t xml:space="preserve">Providing &amp; fixing  of size 32 mm x 12.5 mm. DLP mini trunking  system with independent cover as reqd.                               </t>
  </si>
  <si>
    <t>Providing &amp; fixing accessories for following size of  DLP mini trunking  system  as reqd.  (32 mm x 12.5 mm. )</t>
  </si>
  <si>
    <t xml:space="preserve">Flat junction  </t>
  </si>
  <si>
    <t xml:space="preserve">Changeable flat angle   </t>
  </si>
  <si>
    <t xml:space="preserve">Changeable internal /External angle     </t>
  </si>
  <si>
    <t>End cap left or right</t>
  </si>
  <si>
    <t xml:space="preserve">Providing &amp; fixing  of size 32 mm x 20 mm. DLP mini trunking  system with independent cover as reqd.                               </t>
  </si>
  <si>
    <t>Providing &amp; fixing accessories for following size of  DLP mini trunking  system  as reqd.  (32 mm x 20 mm. )</t>
  </si>
  <si>
    <r>
      <t xml:space="preserve">Providing &amp; fixing of following size of  DLP trunking  on surface  with suitable plug &amp; screws as reqd. </t>
    </r>
    <r>
      <rPr>
        <b/>
        <sz val="11"/>
        <rFont val="Calibri"/>
        <family val="2"/>
      </rPr>
      <t>(105 mm x 50 mm)</t>
    </r>
  </si>
  <si>
    <t>Providing &amp; fixing of accessories for  folliwing size of  DLP trunking system  as reqd.  (105 mm x 50 mm. )</t>
  </si>
  <si>
    <t>Flexible cover for 85 mm width</t>
  </si>
  <si>
    <t xml:space="preserve">Flat junction      </t>
  </si>
  <si>
    <t>Flat angle</t>
  </si>
  <si>
    <t xml:space="preserve">Internal angle adjustable from 80 - 100   </t>
  </si>
  <si>
    <t>External angle adjustable from 60 -  120</t>
  </si>
  <si>
    <t xml:space="preserve">End Caps      </t>
  </si>
  <si>
    <t xml:space="preserve">Base Joint   </t>
  </si>
  <si>
    <t>Joint for  85 mm width cover</t>
  </si>
  <si>
    <t>Supply, fixing, testing and commissioning domestic ventilation/Exhaust fan of following size complete as required. (Make_ Cromption  or approved Make)</t>
  </si>
  <si>
    <t>15" ,900 rpm</t>
  </si>
  <si>
    <r>
      <t>Supply, fixing, testing and commissioning</t>
    </r>
    <r>
      <rPr>
        <i/>
        <sz val="11"/>
        <rFont val="Calibri"/>
        <family val="2"/>
      </rPr>
      <t xml:space="preserve"> shutter/ louvesrs</t>
    </r>
    <r>
      <rPr>
        <sz val="11"/>
        <rFont val="Calibri"/>
        <family val="2"/>
      </rPr>
      <t xml:space="preserve"> for exhaust fan of following size complete as required. (Make_ Appr. Make)</t>
    </r>
  </si>
  <si>
    <t>15" dia</t>
  </si>
  <si>
    <t>Making hole in existing masonary wall for fixing exhaust fan 12" to 15"Size and making good the same complete as required.</t>
  </si>
  <si>
    <t>SITC of hot water Geyser of following capacity with rag bolts washer and cupper pipe connection complete as required.</t>
  </si>
  <si>
    <t>50 Litrs capacity.</t>
  </si>
  <si>
    <t>Each</t>
  </si>
  <si>
    <t>Mtrs</t>
  </si>
  <si>
    <t>Mtrs.</t>
  </si>
  <si>
    <t>Providing &amp; fixing of following size of  DLP trunking  on surface  with suitable plug &amp; screws as reqd. (105 mm x 50 mm)</t>
  </si>
  <si>
    <t>Supply, fixing, testing and commissioning shutter/ louvesrs for exhaust fan of following size complete as required. (Make_ Appr. Make)</t>
  </si>
  <si>
    <t>CEMENT CONCRETE (CAST IN SITU)</t>
  </si>
  <si>
    <t>Providing and laying in position cement concrete of specified grade excluding the cost of centering and shuttering - All work up to plinth level :</t>
  </si>
  <si>
    <t>1:1½:3 (1 Cement: 1½ coarse sand (zone-III) derived from natural sources : 3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</si>
  <si>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</si>
  <si>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</si>
  <si>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</si>
  <si>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</si>
  <si>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</si>
  <si>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</si>
  <si>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</si>
  <si>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</si>
  <si>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</si>
  <si>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</si>
  <si>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</si>
  <si>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</si>
  <si>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</si>
  <si>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</si>
  <si>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</si>
  <si>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</si>
  <si>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</si>
  <si>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</si>
  <si>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</si>
  <si>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</si>
  <si>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</si>
  <si>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aluminium tower bolts, ISI marked, anodised (anodic coating not less than grade AC 10 as per IS : 1868 ) transparent or dyed to required colour or shade, with necessary screws etc. complete :</t>
  </si>
  <si>
    <t>200x10 mm</t>
  </si>
  <si>
    <t>100x10 mm</t>
  </si>
  <si>
    <t>Providing and fixing aluminium handles, ISI marked, anodised (anodic coating not less than grade AC 10 as per IS : 1868) transparent or dyed to required colour or shade, with necessary screws etc. complete :</t>
  </si>
  <si>
    <t>125 mm</t>
  </si>
  <si>
    <t>100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</si>
  <si>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</si>
  <si>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</si>
  <si>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</si>
  <si>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</si>
  <si>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</si>
  <si>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With 12 mm mild steel U beading</t>
  </si>
  <si>
    <t>STEEL WORK</t>
  </si>
  <si>
    <t>Providing and fixing hand rail of approved size by welding etc. to steel ladder railing, balcony railing, staircase railing and similar works, including applying priming coat of approved steel primer.</t>
  </si>
  <si>
    <t>M.S. tube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</si>
  <si>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</si>
  <si>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</si>
  <si>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Deduct for not using 20 mm thick cement mortar 1:4 (1 cement : 4 coarse sand) bedding in laying of floor tiles and jointing with grey cement slurry @ 3.3 kg/ sqm.</t>
  </si>
  <si>
    <t>Fixing glazed/ Ceramic/ Vitrified floor tiles with cement based high polymer modified quick-set tile adhesive (Water based) conforming to IS: 15477, in average 3mm thickness.</t>
  </si>
  <si>
    <t>Extra for Providing and fixing of 8 mm to 9 mm tick cermicg glazed wall tiles instead of 5 mm thick cermic glazed wall tiles</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</si>
  <si>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</si>
  <si>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</si>
  <si>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</si>
  <si>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</si>
  <si>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12 mm cement plaster of mix :</t>
  </si>
  <si>
    <t>1:6 (1 cement: 6 coarse sand)</t>
  </si>
  <si>
    <t>6 mm cement plaster of mix :</t>
  </si>
  <si>
    <t>1:3 (1 cement : 3 fine sand)</t>
  </si>
  <si>
    <t>Neat cement punning.</t>
  </si>
  <si>
    <t>Extra for providing and mixing water proofing material in cement plaster work in proportion recommended by the manufacturers.</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</si>
  <si>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</si>
  <si>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</si>
  <si>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</si>
  <si>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</si>
  <si>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</si>
  <si>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</si>
  <si>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</si>
  <si>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</si>
  <si>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</si>
  <si>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</si>
  <si>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</si>
  <si>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</si>
  <si>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</si>
  <si>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</si>
  <si>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</si>
  <si>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</si>
  <si>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</si>
  <si>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</si>
  <si>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</si>
  <si>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</si>
  <si>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</si>
  <si>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</si>
  <si>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P.V.C. waste pipe for sink or wash basin including P.V.C. waste fittings complete.</t>
  </si>
  <si>
    <t>Flexible pipe</t>
  </si>
  <si>
    <t>32 mm dia</t>
  </si>
  <si>
    <t>Providing and fixing mirror of superior glass (of approved quality) and of required shape and size with plastic moulded frame of approved make and shade with 6 mm thick hard board backing :</t>
  </si>
  <si>
    <t>Rectangular shape 1500x450 mm</t>
  </si>
  <si>
    <t>Providing and fixing soil, waste and vent pipes :</t>
  </si>
  <si>
    <t>100 mm dia</t>
  </si>
  <si>
    <t>Centrifugally cast (spun) iron socket &amp; spigot (S&amp;S)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</si>
  <si>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</si>
  <si>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</si>
  <si>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</si>
  <si>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</si>
  <si>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</si>
  <si>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</si>
  <si>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- 1729</t>
  </si>
  <si>
    <t>Sand cast iron S&amp;S as per IS - 3989</t>
  </si>
  <si>
    <t>Providing and fixing terminal guard :</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</si>
  <si>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</si>
  <si>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</si>
  <si>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</si>
  <si>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</si>
  <si>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</si>
  <si>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</si>
  <si>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</si>
  <si>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20 mm dia nominal bore</t>
  </si>
  <si>
    <t>25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</si>
  <si>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</si>
  <si>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</si>
  <si>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</si>
  <si>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</si>
  <si>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</si>
  <si>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</si>
  <si>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</si>
  <si>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</si>
  <si>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</si>
  <si>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</si>
  <si>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uplasticised PVC connection pipe with brass unions :</t>
  </si>
  <si>
    <t>30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</si>
  <si>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</si>
  <si>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</si>
  <si>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</si>
  <si>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</si>
  <si>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</si>
  <si>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</si>
  <si>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</si>
  <si>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15 mm nominal bore</t>
  </si>
  <si>
    <t>32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</si>
  <si>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</si>
  <si>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</si>
  <si>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</si>
  <si>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</si>
  <si>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</si>
  <si>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</si>
  <si>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</si>
  <si>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</si>
  <si>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</si>
  <si>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</si>
  <si>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</si>
  <si>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100 mm diameter</t>
  </si>
  <si>
    <t>200 mm diameter</t>
  </si>
  <si>
    <t>Providing and laying cement concrete 1:5:10 (1 cement : 5 coarse sand : 10 graded stone aggregate 40 mm nominal size) all-round S.W. pipes including bed concrete as per standard design :</t>
  </si>
  <si>
    <t>100 mm diameter S.W. pipe</t>
  </si>
  <si>
    <t>200 mm diameter S.W.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</si>
  <si>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</si>
  <si>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</si>
  <si>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</si>
  <si>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</si>
  <si>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</si>
  <si>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</si>
  <si>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</si>
  <si>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</si>
  <si>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</si>
  <si>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</si>
  <si>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</si>
  <si>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</si>
  <si>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</si>
  <si>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</si>
  <si>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</si>
  <si>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</si>
  <si>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</si>
  <si>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</si>
  <si>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</si>
  <si>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erecting, maintaining and removing temporary protective screens made out of specified fabric with all necessary fixing arrangement to ensure that it remains in position for the work duration as required by the Engineer-in-charge.</t>
  </si>
  <si>
    <t>Wooven PVC cloth</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</si>
  <si>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</si>
  <si>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</si>
  <si>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</si>
  <si>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</si>
  <si>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</si>
  <si>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 xml:space="preserve">Providing and fixing white vitreous china extended wall mounting water closet/wall hung seat of size 780x370x690 mm of approved shape including providing &amp; fixing flush valve with dual flush  including seat cover,  fittings, nuts, bolts and gasket etc complete.      
</t>
  </si>
  <si>
    <t>cum</t>
  </si>
  <si>
    <t>sqm</t>
  </si>
  <si>
    <t>kg</t>
  </si>
  <si>
    <t>each</t>
  </si>
  <si>
    <t>metre</t>
  </si>
  <si>
    <t>Sqm</t>
  </si>
  <si>
    <t>per bag of 50kg cement used in the mix</t>
  </si>
  <si>
    <t>Cum</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</si>
  <si>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</si>
  <si>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</si>
  <si>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</si>
  <si>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</si>
  <si>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</si>
  <si>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</si>
  <si>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</si>
  <si>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</si>
  <si>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</si>
  <si>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</si>
  <si>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</si>
  <si>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</si>
  <si>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</si>
  <si>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</si>
  <si>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</si>
  <si>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</si>
  <si>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</si>
  <si>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</si>
  <si>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</si>
  <si>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</si>
  <si>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</si>
  <si>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</si>
  <si>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</si>
  <si>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</si>
  <si>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</si>
  <si>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</si>
  <si>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</si>
  <si>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</si>
  <si>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</si>
  <si>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</si>
  <si>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</si>
  <si>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</si>
  <si>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</si>
  <si>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</si>
  <si>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</si>
  <si>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</si>
  <si>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</si>
  <si>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</si>
  <si>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</si>
  <si>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</si>
  <si>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</si>
  <si>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</si>
  <si>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</si>
  <si>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</si>
  <si>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</si>
  <si>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</si>
  <si>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</si>
  <si>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</si>
  <si>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</si>
  <si>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</si>
  <si>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</si>
  <si>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</si>
  <si>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</si>
  <si>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</si>
  <si>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</si>
  <si>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</si>
  <si>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</si>
  <si>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</si>
  <si>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</si>
  <si>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</si>
  <si>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</si>
  <si>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</si>
  <si>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</si>
  <si>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</si>
  <si>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</si>
  <si>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</si>
  <si>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</si>
  <si>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</si>
  <si>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</si>
  <si>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</si>
  <si>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</si>
  <si>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</si>
  <si>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</si>
  <si>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</si>
  <si>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</si>
  <si>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</si>
  <si>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</si>
  <si>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</si>
  <si>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</si>
  <si>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</si>
  <si>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</si>
  <si>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</si>
  <si>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</si>
  <si>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</si>
  <si>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</si>
  <si>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</si>
  <si>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</si>
  <si>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</si>
  <si>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</si>
  <si>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</si>
  <si>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</si>
  <si>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</si>
  <si>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</si>
  <si>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</si>
  <si>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</si>
  <si>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</si>
  <si>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</si>
  <si>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</si>
  <si>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</si>
  <si>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</si>
  <si>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</si>
  <si>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</si>
  <si>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</si>
  <si>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</si>
  <si>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</si>
  <si>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</si>
  <si>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</si>
  <si>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</si>
  <si>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</si>
  <si>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</si>
  <si>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</si>
  <si>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</si>
  <si>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</si>
  <si>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</si>
  <si>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</si>
  <si>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</si>
  <si>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</si>
  <si>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</si>
  <si>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</si>
  <si>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</si>
  <si>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</si>
  <si>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</si>
  <si>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</si>
  <si>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</si>
  <si>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</si>
  <si>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</si>
  <si>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</si>
  <si>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</si>
  <si>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</si>
  <si>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</si>
  <si>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</si>
  <si>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</si>
  <si>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</si>
  <si>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</si>
  <si>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</si>
  <si>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</si>
  <si>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</si>
  <si>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</si>
  <si>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</si>
  <si>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</si>
  <si>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</si>
  <si>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</si>
  <si>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</si>
  <si>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</si>
  <si>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</si>
  <si>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</si>
  <si>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</si>
  <si>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</si>
  <si>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</si>
  <si>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</si>
  <si>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</si>
  <si>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</si>
  <si>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</si>
  <si>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</si>
  <si>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</si>
  <si>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</si>
  <si>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</si>
  <si>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</si>
  <si>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</si>
  <si>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</si>
  <si>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</si>
  <si>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</si>
  <si>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</si>
  <si>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</si>
  <si>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</si>
  <si>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</si>
  <si>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</si>
  <si>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</si>
  <si>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</si>
  <si>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</si>
  <si>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</si>
  <si>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</si>
  <si>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</si>
  <si>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Group A</t>
  </si>
  <si>
    <t>Name of Work: Conversion of one room into washroom in all floors of Block F at Hall-4 in IIT Kanpur</t>
  </si>
  <si>
    <t>Tender Inviting Authority: DOIP, IIT Kanpur</t>
  </si>
  <si>
    <t>NIT No:   Building/12/06/2023-1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</si>
</sst>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1"/>
      <name val="Calibri"/>
      <family val="2"/>
    </font>
    <font>
      <b/>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hair"/>
      <right style="hair"/>
      <top style="hair"/>
      <bottom style="hair"/>
    </border>
    <border>
      <left>
        <color indexed="63"/>
      </left>
      <right>
        <color indexed="63"/>
      </right>
      <top style="thin">
        <color indexed="8"/>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25" fillId="0" borderId="21" xfId="0" applyFont="1" applyFill="1" applyBorder="1" applyAlignment="1">
      <alignment horizontal="justify" vertical="top" wrapText="1"/>
    </xf>
    <xf numFmtId="0" fontId="26" fillId="0" borderId="16" xfId="41" applyFont="1" applyFill="1" applyBorder="1" applyAlignment="1" applyProtection="1">
      <alignment horizontal="justify" vertical="top" wrapText="1"/>
      <protection/>
    </xf>
    <xf numFmtId="0" fontId="26" fillId="0" borderId="16" xfId="41" applyFont="1" applyFill="1" applyBorder="1" applyAlignment="1" applyProtection="1">
      <alignment horizontal="justify" vertical="top"/>
      <protection/>
    </xf>
    <xf numFmtId="0" fontId="26" fillId="0" borderId="16" xfId="0" applyFont="1" applyFill="1" applyBorder="1" applyAlignment="1">
      <alignment horizontal="justify" vertical="top" wrapText="1"/>
    </xf>
    <xf numFmtId="0" fontId="26" fillId="0" borderId="16" xfId="0" applyFont="1" applyFill="1" applyBorder="1" applyAlignment="1">
      <alignment horizontal="left" vertical="top" wrapText="1"/>
    </xf>
    <xf numFmtId="174" fontId="26" fillId="0" borderId="16" xfId="41" applyNumberFormat="1" applyFont="1" applyFill="1" applyBorder="1" applyAlignment="1" applyProtection="1">
      <alignment horizontal="left" vertical="center"/>
      <protection/>
    </xf>
    <xf numFmtId="2" fontId="7" fillId="0" borderId="15" xfId="56" applyNumberFormat="1" applyFont="1" applyFill="1" applyBorder="1" applyAlignment="1" applyProtection="1">
      <alignment horizontal="left" vertical="center"/>
      <protection locked="0"/>
    </xf>
    <xf numFmtId="2" fontId="7" fillId="0" borderId="11" xfId="56" applyNumberFormat="1" applyFont="1" applyFill="1" applyBorder="1" applyAlignment="1" applyProtection="1">
      <alignment horizontal="left" vertical="center"/>
      <protection locked="0"/>
    </xf>
    <xf numFmtId="2" fontId="4" fillId="0" borderId="11" xfId="59" applyNumberFormat="1" applyFont="1" applyFill="1" applyBorder="1" applyAlignment="1">
      <alignment horizontal="left" vertical="center"/>
      <protection/>
    </xf>
    <xf numFmtId="2" fontId="4" fillId="0" borderId="11" xfId="56" applyNumberFormat="1" applyFont="1" applyFill="1" applyBorder="1" applyAlignment="1">
      <alignment horizontal="left" vertical="center"/>
      <protection/>
    </xf>
    <xf numFmtId="2" fontId="7" fillId="33" borderId="11" xfId="56" applyNumberFormat="1" applyFont="1" applyFill="1" applyBorder="1" applyAlignment="1" applyProtection="1">
      <alignment horizontal="left" vertical="center"/>
      <protection locked="0"/>
    </xf>
    <xf numFmtId="2" fontId="7" fillId="0" borderId="11" xfId="56" applyNumberFormat="1" applyFont="1" applyFill="1" applyBorder="1" applyAlignment="1" applyProtection="1">
      <alignment horizontal="left" vertical="center" wrapText="1"/>
      <protection locked="0"/>
    </xf>
    <xf numFmtId="2" fontId="7" fillId="0" borderId="12" xfId="56" applyNumberFormat="1" applyFont="1" applyFill="1" applyBorder="1" applyAlignment="1" applyProtection="1">
      <alignment horizontal="left" vertical="center" wrapText="1"/>
      <protection locked="0"/>
    </xf>
    <xf numFmtId="2" fontId="7" fillId="0" borderId="16" xfId="59" applyNumberFormat="1" applyFont="1" applyFill="1" applyBorder="1" applyAlignment="1">
      <alignment horizontal="left" vertical="center"/>
      <protection/>
    </xf>
    <xf numFmtId="2" fontId="7" fillId="0" borderId="22" xfId="58" applyNumberFormat="1" applyFont="1" applyFill="1" applyBorder="1" applyAlignment="1">
      <alignment horizontal="left" vertical="center"/>
      <protection/>
    </xf>
    <xf numFmtId="0" fontId="4" fillId="0" borderId="16" xfId="59" applyNumberFormat="1" applyFont="1" applyFill="1" applyBorder="1" applyAlignment="1">
      <alignment horizontal="left" vertical="center" wrapText="1"/>
      <protection/>
    </xf>
    <xf numFmtId="0" fontId="4" fillId="0" borderId="16" xfId="0" applyFont="1" applyFill="1" applyBorder="1" applyAlignment="1">
      <alignment horizontal="left" vertical="center"/>
    </xf>
    <xf numFmtId="49" fontId="4" fillId="0" borderId="16" xfId="0" applyNumberFormat="1" applyFont="1" applyFill="1" applyBorder="1" applyAlignment="1">
      <alignment horizontal="left" vertical="center"/>
    </xf>
    <xf numFmtId="2" fontId="26" fillId="0" borderId="16" xfId="0" applyNumberFormat="1" applyFont="1" applyFill="1" applyBorder="1" applyAlignment="1">
      <alignment horizontal="left" vertical="center"/>
    </xf>
    <xf numFmtId="2" fontId="26" fillId="0" borderId="16" xfId="41" applyNumberFormat="1" applyFont="1" applyFill="1" applyBorder="1" applyAlignment="1" applyProtection="1">
      <alignment horizontal="left" vertical="center"/>
      <protection/>
    </xf>
    <xf numFmtId="1" fontId="26" fillId="0" borderId="16" xfId="41" applyNumberFormat="1" applyFont="1" applyFill="1" applyBorder="1" applyAlignment="1" applyProtection="1">
      <alignment horizontal="left" vertical="center"/>
      <protection/>
    </xf>
    <xf numFmtId="0" fontId="26" fillId="0" borderId="16" xfId="0" applyFont="1" applyFill="1" applyBorder="1" applyAlignment="1">
      <alignment horizontal="left" vertical="center" wrapText="1"/>
    </xf>
    <xf numFmtId="1" fontId="26" fillId="0" borderId="16" xfId="0" applyNumberFormat="1" applyFont="1" applyFill="1" applyBorder="1" applyAlignment="1">
      <alignment horizontal="left" vertical="center"/>
    </xf>
    <xf numFmtId="2" fontId="0" fillId="0" borderId="16" xfId="0" applyNumberFormat="1" applyFill="1" applyBorder="1" applyAlignment="1">
      <alignment horizontal="left" vertical="center"/>
    </xf>
    <xf numFmtId="2" fontId="26" fillId="0" borderId="16" xfId="0" applyNumberFormat="1" applyFont="1" applyFill="1" applyBorder="1" applyAlignment="1">
      <alignment horizontal="left" vertical="center" wrapText="1"/>
    </xf>
    <xf numFmtId="1" fontId="26" fillId="0" borderId="16" xfId="0" applyNumberFormat="1" applyFont="1" applyFill="1" applyBorder="1" applyAlignment="1">
      <alignment horizontal="left" vertical="center" wrapText="1"/>
    </xf>
    <xf numFmtId="2" fontId="26" fillId="0" borderId="16" xfId="0" applyNumberFormat="1" applyFont="1" applyFill="1" applyBorder="1" applyAlignment="1" applyProtection="1">
      <alignment horizontal="left" vertical="center" wrapText="1"/>
      <protection locked="0"/>
    </xf>
    <xf numFmtId="0" fontId="66" fillId="0" borderId="16" xfId="0" applyFont="1" applyFill="1" applyBorder="1" applyAlignment="1">
      <alignment horizontal="left" vertical="top"/>
    </xf>
    <xf numFmtId="0" fontId="67" fillId="0" borderId="23" xfId="0" applyFont="1" applyFill="1" applyBorder="1" applyAlignment="1">
      <alignment horizontal="justify" vertical="top" wrapText="1"/>
    </xf>
    <xf numFmtId="0" fontId="67" fillId="0" borderId="16" xfId="0" applyFont="1" applyFill="1" applyBorder="1" applyAlignment="1">
      <alignment horizontal="justify" vertical="top" wrapText="1"/>
    </xf>
    <xf numFmtId="0" fontId="68" fillId="0" borderId="16" xfId="0" applyFont="1" applyFill="1" applyBorder="1" applyAlignment="1">
      <alignment horizontal="left" vertical="center"/>
    </xf>
    <xf numFmtId="0" fontId="68" fillId="0" borderId="16" xfId="0" applyFont="1" applyFill="1" applyBorder="1" applyAlignment="1">
      <alignment horizontal="left" vertical="center" wrapText="1"/>
    </xf>
    <xf numFmtId="171" fontId="68" fillId="0" borderId="16" xfId="42" applyFont="1" applyFill="1" applyBorder="1" applyAlignment="1">
      <alignment horizontal="left" vertical="center"/>
    </xf>
    <xf numFmtId="0" fontId="4" fillId="0" borderId="0" xfId="56" applyNumberFormat="1" applyFont="1" applyFill="1" applyAlignment="1">
      <alignment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left" vertical="center"/>
      <protection/>
    </xf>
    <xf numFmtId="0" fontId="7" fillId="0" borderId="25" xfId="56" applyNumberFormat="1" applyFont="1" applyFill="1" applyBorder="1" applyAlignment="1" applyProtection="1">
      <alignment horizontal="left" vertical="center"/>
      <protection/>
    </xf>
    <xf numFmtId="0" fontId="7" fillId="0" borderId="26" xfId="56" applyNumberFormat="1" applyFont="1" applyFill="1" applyBorder="1" applyAlignment="1" applyProtection="1">
      <alignment horizontal="left" vertical="center"/>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0"/>
  <sheetViews>
    <sheetView showGridLines="0" zoomScale="75" zoomScaleNormal="75" zoomScalePageLayoutView="0" workbookViewId="0" topLeftCell="A224">
      <selection activeCell="BC249" sqref="BC249"/>
    </sheetView>
  </sheetViews>
  <sheetFormatPr defaultColWidth="9.140625" defaultRowHeight="15"/>
  <cols>
    <col min="1" max="1" width="9.57421875" style="1" customWidth="1"/>
    <col min="2" max="2" width="61.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93" t="str">
        <f>B2&amp;" BoQ"</f>
        <v>Percentage BoQ</v>
      </c>
      <c r="B1" s="93"/>
      <c r="C1" s="93"/>
      <c r="D1" s="93"/>
      <c r="E1" s="93"/>
      <c r="F1" s="93"/>
      <c r="G1" s="93"/>
      <c r="H1" s="93"/>
      <c r="I1" s="93"/>
      <c r="J1" s="93"/>
      <c r="K1" s="93"/>
      <c r="L1" s="9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4" t="s">
        <v>517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8.25" customHeight="1">
      <c r="A5" s="94" t="s">
        <v>516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30.75" customHeight="1">
      <c r="A6" s="94" t="s">
        <v>518</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29.25" customHeight="1"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58.5" customHeight="1">
      <c r="A8" s="11" t="s">
        <v>49</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61.5" customHeight="1">
      <c r="A9" s="97" t="s">
        <v>8</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41">
        <v>3</v>
      </c>
      <c r="D12" s="43">
        <v>4</v>
      </c>
      <c r="E12" s="43">
        <v>5</v>
      </c>
      <c r="F12" s="43">
        <v>6</v>
      </c>
      <c r="G12" s="43">
        <v>7</v>
      </c>
      <c r="H12" s="43">
        <v>8</v>
      </c>
      <c r="I12" s="43">
        <v>9</v>
      </c>
      <c r="J12" s="43">
        <v>10</v>
      </c>
      <c r="K12" s="43">
        <v>11</v>
      </c>
      <c r="L12" s="43">
        <v>12</v>
      </c>
      <c r="M12" s="43">
        <v>13</v>
      </c>
      <c r="N12" s="43">
        <v>14</v>
      </c>
      <c r="O12" s="43">
        <v>15</v>
      </c>
      <c r="P12" s="43">
        <v>16</v>
      </c>
      <c r="Q12" s="43">
        <v>17</v>
      </c>
      <c r="R12" s="43">
        <v>18</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50">
        <v>7</v>
      </c>
      <c r="BB12" s="50">
        <v>54</v>
      </c>
      <c r="BC12" s="50">
        <v>8</v>
      </c>
      <c r="IE12" s="18"/>
      <c r="IF12" s="18"/>
      <c r="IG12" s="18"/>
      <c r="IH12" s="18"/>
      <c r="II12" s="18"/>
    </row>
    <row r="13" spans="1:243" s="17" customFormat="1" ht="18">
      <c r="A13" s="50">
        <v>1</v>
      </c>
      <c r="B13" s="51" t="s">
        <v>71</v>
      </c>
      <c r="C13" s="49"/>
      <c r="D13" s="8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8"/>
      <c r="IA13" s="17">
        <v>1</v>
      </c>
      <c r="IB13" s="17" t="s">
        <v>71</v>
      </c>
      <c r="IE13" s="18"/>
      <c r="IF13" s="18"/>
      <c r="IG13" s="18"/>
      <c r="IH13" s="18"/>
      <c r="II13" s="18"/>
    </row>
    <row r="14" spans="1:243" s="17" customFormat="1" ht="15.75">
      <c r="A14" s="48">
        <v>1.01</v>
      </c>
      <c r="B14" s="80" t="s">
        <v>168</v>
      </c>
      <c r="C14" s="79" t="s">
        <v>52</v>
      </c>
      <c r="D14" s="8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8"/>
      <c r="IA14" s="17">
        <v>1.01</v>
      </c>
      <c r="IB14" s="17" t="s">
        <v>168</v>
      </c>
      <c r="IC14" s="17" t="s">
        <v>52</v>
      </c>
      <c r="IE14" s="18"/>
      <c r="IF14" s="18"/>
      <c r="IG14" s="18"/>
      <c r="IH14" s="18"/>
      <c r="II14" s="18"/>
    </row>
    <row r="15" spans="1:243" s="17" customFormat="1" ht="47.25">
      <c r="A15" s="50">
        <v>1.02</v>
      </c>
      <c r="B15" s="81" t="s">
        <v>169</v>
      </c>
      <c r="C15" s="79" t="s">
        <v>53</v>
      </c>
      <c r="D15" s="8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8"/>
      <c r="IA15" s="17">
        <v>1.02</v>
      </c>
      <c r="IB15" s="17" t="s">
        <v>169</v>
      </c>
      <c r="IC15" s="17" t="s">
        <v>53</v>
      </c>
      <c r="IE15" s="18"/>
      <c r="IF15" s="18"/>
      <c r="IG15" s="18"/>
      <c r="IH15" s="18"/>
      <c r="II15" s="18"/>
    </row>
    <row r="16" spans="1:243" s="17" customFormat="1" ht="63">
      <c r="A16" s="48">
        <v>1.03</v>
      </c>
      <c r="B16" s="81" t="s">
        <v>170</v>
      </c>
      <c r="C16" s="79" t="s">
        <v>54</v>
      </c>
      <c r="D16" s="82">
        <v>0.2</v>
      </c>
      <c r="E16" s="83" t="s">
        <v>334</v>
      </c>
      <c r="F16" s="84">
        <v>6824.77</v>
      </c>
      <c r="G16" s="58"/>
      <c r="H16" s="59"/>
      <c r="I16" s="60" t="s">
        <v>38</v>
      </c>
      <c r="J16" s="61">
        <f aca="true" t="shared" si="0" ref="J16:J85">IF(I16="Less(-)",-1,1)</f>
        <v>1</v>
      </c>
      <c r="K16" s="59" t="s">
        <v>39</v>
      </c>
      <c r="L16" s="59" t="s">
        <v>4</v>
      </c>
      <c r="M16" s="62"/>
      <c r="N16" s="59"/>
      <c r="O16" s="59"/>
      <c r="P16" s="63"/>
      <c r="Q16" s="59"/>
      <c r="R16" s="59"/>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4"/>
      <c r="BA16" s="65">
        <f>ROUND(total_amount_ba($B$2,$D$2,D16,F16,J16,K16,M16),0)</f>
        <v>1365</v>
      </c>
      <c r="BB16" s="66">
        <f>BA16+SUM(N16:AZ16)</f>
        <v>1365</v>
      </c>
      <c r="BC16" s="67" t="str">
        <f>SpellNumber(L16,BB16)</f>
        <v>INR  One Thousand Three Hundred &amp; Sixty Five  Only</v>
      </c>
      <c r="IA16" s="17">
        <v>1.03</v>
      </c>
      <c r="IB16" s="17" t="s">
        <v>170</v>
      </c>
      <c r="IC16" s="17" t="s">
        <v>54</v>
      </c>
      <c r="ID16" s="17">
        <v>0.2</v>
      </c>
      <c r="IE16" s="18" t="s">
        <v>334</v>
      </c>
      <c r="IF16" s="18"/>
      <c r="IG16" s="18"/>
      <c r="IH16" s="18"/>
      <c r="II16" s="18"/>
    </row>
    <row r="17" spans="1:243" s="17" customFormat="1" ht="141.75">
      <c r="A17" s="48">
        <v>1.04</v>
      </c>
      <c r="B17" s="81" t="s">
        <v>171</v>
      </c>
      <c r="C17" s="79" t="s">
        <v>60</v>
      </c>
      <c r="D17" s="82">
        <v>5</v>
      </c>
      <c r="E17" s="83" t="s">
        <v>335</v>
      </c>
      <c r="F17" s="84">
        <v>597.68</v>
      </c>
      <c r="G17" s="58"/>
      <c r="H17" s="59"/>
      <c r="I17" s="60" t="s">
        <v>38</v>
      </c>
      <c r="J17" s="61">
        <f t="shared" si="0"/>
        <v>1</v>
      </c>
      <c r="K17" s="59" t="s">
        <v>39</v>
      </c>
      <c r="L17" s="59" t="s">
        <v>4</v>
      </c>
      <c r="M17" s="62"/>
      <c r="N17" s="59"/>
      <c r="O17" s="59"/>
      <c r="P17" s="63"/>
      <c r="Q17" s="59"/>
      <c r="R17" s="59"/>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4"/>
      <c r="BA17" s="65">
        <f aca="true" t="shared" si="1" ref="BA17:BA30">ROUND(total_amount_ba($B$2,$D$2,D17,F17,J17,K17,M17),0)</f>
        <v>2988</v>
      </c>
      <c r="BB17" s="66">
        <f aca="true" t="shared" si="2" ref="BB17:BB30">BA17+SUM(N17:AZ17)</f>
        <v>2988</v>
      </c>
      <c r="BC17" s="67" t="str">
        <f aca="true" t="shared" si="3" ref="BC17:BC30">SpellNumber(L17,BB17)</f>
        <v>INR  Two Thousand Nine Hundred &amp; Eighty Eight  Only</v>
      </c>
      <c r="IA17" s="17">
        <v>1.04</v>
      </c>
      <c r="IB17" s="17" t="s">
        <v>171</v>
      </c>
      <c r="IC17" s="17" t="s">
        <v>60</v>
      </c>
      <c r="ID17" s="17">
        <v>5</v>
      </c>
      <c r="IE17" s="18" t="s">
        <v>335</v>
      </c>
      <c r="IF17" s="18"/>
      <c r="IG17" s="18"/>
      <c r="IH17" s="18"/>
      <c r="II17" s="18"/>
    </row>
    <row r="18" spans="1:243" s="17" customFormat="1" ht="15.75">
      <c r="A18" s="50">
        <v>1.05</v>
      </c>
      <c r="B18" s="81" t="s">
        <v>172</v>
      </c>
      <c r="C18" s="79" t="s">
        <v>55</v>
      </c>
      <c r="D18" s="8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A18" s="17">
        <v>1.05</v>
      </c>
      <c r="IB18" s="17" t="s">
        <v>172</v>
      </c>
      <c r="IC18" s="17" t="s">
        <v>55</v>
      </c>
      <c r="IE18" s="18"/>
      <c r="IF18" s="18"/>
      <c r="IG18" s="18"/>
      <c r="IH18" s="18"/>
      <c r="II18" s="18"/>
    </row>
    <row r="19" spans="1:243" s="17" customFormat="1" ht="157.5">
      <c r="A19" s="48">
        <v>1.06</v>
      </c>
      <c r="B19" s="81" t="s">
        <v>173</v>
      </c>
      <c r="C19" s="79" t="s">
        <v>61</v>
      </c>
      <c r="D19" s="82">
        <v>0.3</v>
      </c>
      <c r="E19" s="83" t="s">
        <v>334</v>
      </c>
      <c r="F19" s="84">
        <v>9398.77</v>
      </c>
      <c r="G19" s="58"/>
      <c r="H19" s="59"/>
      <c r="I19" s="60" t="s">
        <v>38</v>
      </c>
      <c r="J19" s="61">
        <f t="shared" si="0"/>
        <v>1</v>
      </c>
      <c r="K19" s="59" t="s">
        <v>39</v>
      </c>
      <c r="L19" s="59" t="s">
        <v>4</v>
      </c>
      <c r="M19" s="62"/>
      <c r="N19" s="59"/>
      <c r="O19" s="59"/>
      <c r="P19" s="63"/>
      <c r="Q19" s="59"/>
      <c r="R19" s="59"/>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65">
        <f t="shared" si="1"/>
        <v>2820</v>
      </c>
      <c r="BB19" s="66">
        <f t="shared" si="2"/>
        <v>2820</v>
      </c>
      <c r="BC19" s="67" t="str">
        <f t="shared" si="3"/>
        <v>INR  Two Thousand Eight Hundred &amp; Twenty  Only</v>
      </c>
      <c r="IA19" s="17">
        <v>1.06</v>
      </c>
      <c r="IB19" s="17" t="s">
        <v>173</v>
      </c>
      <c r="IC19" s="17" t="s">
        <v>61</v>
      </c>
      <c r="ID19" s="17">
        <v>0.3</v>
      </c>
      <c r="IE19" s="18" t="s">
        <v>334</v>
      </c>
      <c r="IF19" s="18"/>
      <c r="IG19" s="18"/>
      <c r="IH19" s="18"/>
      <c r="II19" s="18"/>
    </row>
    <row r="20" spans="1:243" s="17" customFormat="1" ht="31.5">
      <c r="A20" s="48">
        <v>1.07</v>
      </c>
      <c r="B20" s="81" t="s">
        <v>174</v>
      </c>
      <c r="C20" s="79" t="s">
        <v>62</v>
      </c>
      <c r="D20" s="8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8"/>
      <c r="IA20" s="17">
        <v>1.07</v>
      </c>
      <c r="IB20" s="17" t="s">
        <v>174</v>
      </c>
      <c r="IC20" s="17" t="s">
        <v>62</v>
      </c>
      <c r="IE20" s="18"/>
      <c r="IF20" s="18"/>
      <c r="IG20" s="18"/>
      <c r="IH20" s="18"/>
      <c r="II20" s="18"/>
    </row>
    <row r="21" spans="1:243" s="17" customFormat="1" ht="28.5">
      <c r="A21" s="50">
        <v>1.08</v>
      </c>
      <c r="B21" s="81" t="s">
        <v>175</v>
      </c>
      <c r="C21" s="79" t="s">
        <v>56</v>
      </c>
      <c r="D21" s="82">
        <v>3</v>
      </c>
      <c r="E21" s="83" t="s">
        <v>335</v>
      </c>
      <c r="F21" s="84">
        <v>672.12</v>
      </c>
      <c r="G21" s="58"/>
      <c r="H21" s="59"/>
      <c r="I21" s="60" t="s">
        <v>38</v>
      </c>
      <c r="J21" s="61">
        <f t="shared" si="0"/>
        <v>1</v>
      </c>
      <c r="K21" s="59" t="s">
        <v>39</v>
      </c>
      <c r="L21" s="59" t="s">
        <v>4</v>
      </c>
      <c r="M21" s="62"/>
      <c r="N21" s="59"/>
      <c r="O21" s="59"/>
      <c r="P21" s="63"/>
      <c r="Q21" s="59"/>
      <c r="R21" s="59"/>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4"/>
      <c r="BA21" s="65">
        <f t="shared" si="1"/>
        <v>2016</v>
      </c>
      <c r="BB21" s="66">
        <f t="shared" si="2"/>
        <v>2016</v>
      </c>
      <c r="BC21" s="67" t="str">
        <f t="shared" si="3"/>
        <v>INR  Two Thousand  &amp;Sixteen  Only</v>
      </c>
      <c r="IA21" s="17">
        <v>1.08</v>
      </c>
      <c r="IB21" s="17" t="s">
        <v>175</v>
      </c>
      <c r="IC21" s="17" t="s">
        <v>56</v>
      </c>
      <c r="ID21" s="17">
        <v>3</v>
      </c>
      <c r="IE21" s="18" t="s">
        <v>335</v>
      </c>
      <c r="IF21" s="18"/>
      <c r="IG21" s="18"/>
      <c r="IH21" s="18"/>
      <c r="II21" s="18"/>
    </row>
    <row r="22" spans="1:243" s="17" customFormat="1" ht="141.75">
      <c r="A22" s="48">
        <v>1.09</v>
      </c>
      <c r="B22" s="81" t="s">
        <v>176</v>
      </c>
      <c r="C22" s="79" t="s">
        <v>63</v>
      </c>
      <c r="D22" s="82">
        <v>0.15</v>
      </c>
      <c r="E22" s="83" t="s">
        <v>334</v>
      </c>
      <c r="F22" s="84">
        <v>8481.81</v>
      </c>
      <c r="G22" s="58"/>
      <c r="H22" s="59"/>
      <c r="I22" s="60" t="s">
        <v>38</v>
      </c>
      <c r="J22" s="61">
        <f t="shared" si="0"/>
        <v>1</v>
      </c>
      <c r="K22" s="59" t="s">
        <v>39</v>
      </c>
      <c r="L22" s="59" t="s">
        <v>4</v>
      </c>
      <c r="M22" s="62"/>
      <c r="N22" s="59"/>
      <c r="O22" s="59"/>
      <c r="P22" s="63"/>
      <c r="Q22" s="59"/>
      <c r="R22" s="59"/>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4"/>
      <c r="BA22" s="65">
        <f t="shared" si="1"/>
        <v>1272</v>
      </c>
      <c r="BB22" s="66">
        <f t="shared" si="2"/>
        <v>1272</v>
      </c>
      <c r="BC22" s="67" t="str">
        <f t="shared" si="3"/>
        <v>INR  One Thousand Two Hundred &amp; Seventy Two  Only</v>
      </c>
      <c r="IA22" s="17">
        <v>1.09</v>
      </c>
      <c r="IB22" s="17" t="s">
        <v>176</v>
      </c>
      <c r="IC22" s="17" t="s">
        <v>63</v>
      </c>
      <c r="ID22" s="17">
        <v>0.15</v>
      </c>
      <c r="IE22" s="18" t="s">
        <v>334</v>
      </c>
      <c r="IF22" s="18"/>
      <c r="IG22" s="18"/>
      <c r="IH22" s="18"/>
      <c r="II22" s="18"/>
    </row>
    <row r="23" spans="1:243" s="17" customFormat="1" ht="47.25">
      <c r="A23" s="48">
        <v>1.1</v>
      </c>
      <c r="B23" s="81" t="s">
        <v>177</v>
      </c>
      <c r="C23" s="79" t="s">
        <v>57</v>
      </c>
      <c r="D23" s="8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8"/>
      <c r="IA23" s="17">
        <v>1.1</v>
      </c>
      <c r="IB23" s="17" t="s">
        <v>177</v>
      </c>
      <c r="IC23" s="17" t="s">
        <v>57</v>
      </c>
      <c r="IE23" s="18"/>
      <c r="IF23" s="18"/>
      <c r="IG23" s="18"/>
      <c r="IH23" s="18"/>
      <c r="II23" s="18"/>
    </row>
    <row r="24" spans="1:243" s="17" customFormat="1" ht="31.5">
      <c r="A24" s="50">
        <v>1.11</v>
      </c>
      <c r="B24" s="81" t="s">
        <v>178</v>
      </c>
      <c r="C24" s="79" t="s">
        <v>64</v>
      </c>
      <c r="D24" s="82">
        <v>50</v>
      </c>
      <c r="E24" s="83" t="s">
        <v>336</v>
      </c>
      <c r="F24" s="84">
        <v>78.61</v>
      </c>
      <c r="G24" s="58"/>
      <c r="H24" s="59"/>
      <c r="I24" s="60" t="s">
        <v>38</v>
      </c>
      <c r="J24" s="61">
        <f t="shared" si="0"/>
        <v>1</v>
      </c>
      <c r="K24" s="59" t="s">
        <v>39</v>
      </c>
      <c r="L24" s="59" t="s">
        <v>4</v>
      </c>
      <c r="M24" s="62"/>
      <c r="N24" s="59"/>
      <c r="O24" s="59"/>
      <c r="P24" s="63"/>
      <c r="Q24" s="59"/>
      <c r="R24" s="59"/>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4"/>
      <c r="BA24" s="65">
        <f t="shared" si="1"/>
        <v>3931</v>
      </c>
      <c r="BB24" s="66">
        <f t="shared" si="2"/>
        <v>3931</v>
      </c>
      <c r="BC24" s="67" t="str">
        <f t="shared" si="3"/>
        <v>INR  Three Thousand Nine Hundred &amp; Thirty One  Only</v>
      </c>
      <c r="IA24" s="17">
        <v>1.11</v>
      </c>
      <c r="IB24" s="17" t="s">
        <v>178</v>
      </c>
      <c r="IC24" s="17" t="s">
        <v>64</v>
      </c>
      <c r="ID24" s="17">
        <v>50</v>
      </c>
      <c r="IE24" s="18" t="s">
        <v>336</v>
      </c>
      <c r="IF24" s="18"/>
      <c r="IG24" s="18"/>
      <c r="IH24" s="18"/>
      <c r="II24" s="18"/>
    </row>
    <row r="25" spans="1:243" s="17" customFormat="1" ht="15.75">
      <c r="A25" s="48">
        <v>1.12</v>
      </c>
      <c r="B25" s="81" t="s">
        <v>179</v>
      </c>
      <c r="C25" s="79" t="s">
        <v>65</v>
      </c>
      <c r="D25" s="8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8"/>
      <c r="IA25" s="17">
        <v>1.12</v>
      </c>
      <c r="IB25" s="17" t="s">
        <v>179</v>
      </c>
      <c r="IC25" s="17" t="s">
        <v>65</v>
      </c>
      <c r="IE25" s="18"/>
      <c r="IF25" s="18"/>
      <c r="IG25" s="18"/>
      <c r="IH25" s="18"/>
      <c r="II25" s="18"/>
    </row>
    <row r="26" spans="1:243" s="17" customFormat="1" ht="63">
      <c r="A26" s="48">
        <v>1.13</v>
      </c>
      <c r="B26" s="81" t="s">
        <v>180</v>
      </c>
      <c r="C26" s="79" t="s">
        <v>66</v>
      </c>
      <c r="D26" s="8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8"/>
      <c r="IA26" s="17">
        <v>1.13</v>
      </c>
      <c r="IB26" s="17" t="s">
        <v>180</v>
      </c>
      <c r="IC26" s="17" t="s">
        <v>66</v>
      </c>
      <c r="IE26" s="18"/>
      <c r="IF26" s="18"/>
      <c r="IG26" s="18"/>
      <c r="IH26" s="18"/>
      <c r="II26" s="18"/>
    </row>
    <row r="27" spans="1:243" s="17" customFormat="1" ht="28.5">
      <c r="A27" s="50">
        <v>1.14</v>
      </c>
      <c r="B27" s="81" t="s">
        <v>181</v>
      </c>
      <c r="C27" s="79" t="s">
        <v>67</v>
      </c>
      <c r="D27" s="82">
        <v>5.5</v>
      </c>
      <c r="E27" s="83" t="s">
        <v>334</v>
      </c>
      <c r="F27" s="84">
        <v>7267.3</v>
      </c>
      <c r="G27" s="58"/>
      <c r="H27" s="59"/>
      <c r="I27" s="60" t="s">
        <v>38</v>
      </c>
      <c r="J27" s="61">
        <f t="shared" si="0"/>
        <v>1</v>
      </c>
      <c r="K27" s="59" t="s">
        <v>39</v>
      </c>
      <c r="L27" s="59" t="s">
        <v>4</v>
      </c>
      <c r="M27" s="62"/>
      <c r="N27" s="59"/>
      <c r="O27" s="59"/>
      <c r="P27" s="63"/>
      <c r="Q27" s="59"/>
      <c r="R27" s="59"/>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4"/>
      <c r="BA27" s="65">
        <f t="shared" si="1"/>
        <v>39970</v>
      </c>
      <c r="BB27" s="66">
        <f t="shared" si="2"/>
        <v>39970</v>
      </c>
      <c r="BC27" s="67" t="str">
        <f t="shared" si="3"/>
        <v>INR  Thirty Nine Thousand Nine Hundred &amp; Seventy  Only</v>
      </c>
      <c r="IA27" s="17">
        <v>1.14</v>
      </c>
      <c r="IB27" s="17" t="s">
        <v>181</v>
      </c>
      <c r="IC27" s="17" t="s">
        <v>67</v>
      </c>
      <c r="ID27" s="17">
        <v>5.5</v>
      </c>
      <c r="IE27" s="18" t="s">
        <v>334</v>
      </c>
      <c r="IF27" s="18"/>
      <c r="IG27" s="18"/>
      <c r="IH27" s="18"/>
      <c r="II27" s="18"/>
    </row>
    <row r="28" spans="1:243" s="17" customFormat="1" ht="78.75">
      <c r="A28" s="48">
        <v>1.15</v>
      </c>
      <c r="B28" s="81" t="s">
        <v>182</v>
      </c>
      <c r="C28" s="79" t="s">
        <v>68</v>
      </c>
      <c r="D28" s="82">
        <v>5</v>
      </c>
      <c r="E28" s="83" t="s">
        <v>335</v>
      </c>
      <c r="F28" s="84">
        <v>718.24</v>
      </c>
      <c r="G28" s="58"/>
      <c r="H28" s="59"/>
      <c r="I28" s="60" t="s">
        <v>38</v>
      </c>
      <c r="J28" s="61">
        <f t="shared" si="0"/>
        <v>1</v>
      </c>
      <c r="K28" s="59" t="s">
        <v>39</v>
      </c>
      <c r="L28" s="59" t="s">
        <v>4</v>
      </c>
      <c r="M28" s="62"/>
      <c r="N28" s="59"/>
      <c r="O28" s="59"/>
      <c r="P28" s="63"/>
      <c r="Q28" s="59"/>
      <c r="R28" s="59"/>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4"/>
      <c r="BA28" s="65">
        <f t="shared" si="1"/>
        <v>3591</v>
      </c>
      <c r="BB28" s="66">
        <f t="shared" si="2"/>
        <v>3591</v>
      </c>
      <c r="BC28" s="67" t="str">
        <f t="shared" si="3"/>
        <v>INR  Three Thousand Five Hundred &amp; Ninety One  Only</v>
      </c>
      <c r="IA28" s="17">
        <v>1.15</v>
      </c>
      <c r="IB28" s="17" t="s">
        <v>182</v>
      </c>
      <c r="IC28" s="17" t="s">
        <v>68</v>
      </c>
      <c r="ID28" s="17">
        <v>5</v>
      </c>
      <c r="IE28" s="18" t="s">
        <v>335</v>
      </c>
      <c r="IF28" s="18"/>
      <c r="IG28" s="18"/>
      <c r="IH28" s="18"/>
      <c r="II28" s="18"/>
    </row>
    <row r="29" spans="1:243" s="17" customFormat="1" ht="47.25">
      <c r="A29" s="48">
        <v>1.16</v>
      </c>
      <c r="B29" s="81" t="s">
        <v>183</v>
      </c>
      <c r="C29" s="79" t="s">
        <v>69</v>
      </c>
      <c r="D29" s="8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8"/>
      <c r="IA29" s="17">
        <v>1.16</v>
      </c>
      <c r="IB29" s="17" t="s">
        <v>183</v>
      </c>
      <c r="IC29" s="17" t="s">
        <v>69</v>
      </c>
      <c r="IE29" s="18"/>
      <c r="IF29" s="18"/>
      <c r="IG29" s="18"/>
      <c r="IH29" s="18"/>
      <c r="II29" s="18"/>
    </row>
    <row r="30" spans="1:243" s="17" customFormat="1" ht="28.5">
      <c r="A30" s="50">
        <v>1.17</v>
      </c>
      <c r="B30" s="81" t="s">
        <v>184</v>
      </c>
      <c r="C30" s="79" t="s">
        <v>70</v>
      </c>
      <c r="D30" s="82">
        <v>20</v>
      </c>
      <c r="E30" s="83" t="s">
        <v>335</v>
      </c>
      <c r="F30" s="84">
        <v>892.63</v>
      </c>
      <c r="G30" s="58"/>
      <c r="H30" s="59"/>
      <c r="I30" s="60" t="s">
        <v>38</v>
      </c>
      <c r="J30" s="61">
        <f t="shared" si="0"/>
        <v>1</v>
      </c>
      <c r="K30" s="59" t="s">
        <v>39</v>
      </c>
      <c r="L30" s="59" t="s">
        <v>4</v>
      </c>
      <c r="M30" s="62"/>
      <c r="N30" s="59"/>
      <c r="O30" s="59"/>
      <c r="P30" s="63"/>
      <c r="Q30" s="59"/>
      <c r="R30" s="59"/>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4"/>
      <c r="BA30" s="65">
        <f t="shared" si="1"/>
        <v>17853</v>
      </c>
      <c r="BB30" s="66">
        <f t="shared" si="2"/>
        <v>17853</v>
      </c>
      <c r="BC30" s="67" t="str">
        <f t="shared" si="3"/>
        <v>INR  Seventeen Thousand Eight Hundred &amp; Fifty Three  Only</v>
      </c>
      <c r="IA30" s="17">
        <v>1.17</v>
      </c>
      <c r="IB30" s="17" t="s">
        <v>184</v>
      </c>
      <c r="IC30" s="17" t="s">
        <v>70</v>
      </c>
      <c r="ID30" s="17">
        <v>20</v>
      </c>
      <c r="IE30" s="18" t="s">
        <v>335</v>
      </c>
      <c r="IF30" s="18"/>
      <c r="IG30" s="18"/>
      <c r="IH30" s="18"/>
      <c r="II30" s="18"/>
    </row>
    <row r="31" spans="1:243" s="17" customFormat="1" ht="15.75">
      <c r="A31" s="48">
        <v>1.18</v>
      </c>
      <c r="B31" s="81" t="s">
        <v>185</v>
      </c>
      <c r="C31" s="79" t="s">
        <v>58</v>
      </c>
      <c r="D31" s="8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8"/>
      <c r="IA31" s="17">
        <v>1.18</v>
      </c>
      <c r="IB31" s="17" t="s">
        <v>185</v>
      </c>
      <c r="IC31" s="17" t="s">
        <v>58</v>
      </c>
      <c r="IE31" s="18"/>
      <c r="IF31" s="18"/>
      <c r="IG31" s="18"/>
      <c r="IH31" s="18"/>
      <c r="II31" s="18"/>
    </row>
    <row r="32" spans="1:243" s="17" customFormat="1" ht="173.25">
      <c r="A32" s="48">
        <v>1.19</v>
      </c>
      <c r="B32" s="81" t="s">
        <v>186</v>
      </c>
      <c r="C32" s="79" t="s">
        <v>72</v>
      </c>
      <c r="D32" s="8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8"/>
      <c r="IA32" s="17">
        <v>1.19</v>
      </c>
      <c r="IB32" s="17" t="s">
        <v>186</v>
      </c>
      <c r="IC32" s="17" t="s">
        <v>72</v>
      </c>
      <c r="IE32" s="18"/>
      <c r="IF32" s="18"/>
      <c r="IG32" s="18"/>
      <c r="IH32" s="18"/>
      <c r="II32" s="18"/>
    </row>
    <row r="33" spans="1:243" s="17" customFormat="1" ht="15.75">
      <c r="A33" s="50">
        <v>1.2</v>
      </c>
      <c r="B33" s="81" t="s">
        <v>187</v>
      </c>
      <c r="C33" s="79" t="s">
        <v>73</v>
      </c>
      <c r="D33" s="8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8"/>
      <c r="IA33" s="17">
        <v>1.2</v>
      </c>
      <c r="IB33" s="17" t="s">
        <v>187</v>
      </c>
      <c r="IC33" s="17" t="s">
        <v>73</v>
      </c>
      <c r="IE33" s="18"/>
      <c r="IF33" s="18"/>
      <c r="IG33" s="18"/>
      <c r="IH33" s="18"/>
      <c r="II33" s="18"/>
    </row>
    <row r="34" spans="1:243" s="17" customFormat="1" ht="28.5">
      <c r="A34" s="48">
        <v>1.21</v>
      </c>
      <c r="B34" s="81" t="s">
        <v>188</v>
      </c>
      <c r="C34" s="79" t="s">
        <v>74</v>
      </c>
      <c r="D34" s="82">
        <v>2.2</v>
      </c>
      <c r="E34" s="83" t="s">
        <v>335</v>
      </c>
      <c r="F34" s="84">
        <v>3880.18</v>
      </c>
      <c r="G34" s="58"/>
      <c r="H34" s="59"/>
      <c r="I34" s="60" t="s">
        <v>38</v>
      </c>
      <c r="J34" s="61">
        <f t="shared" si="0"/>
        <v>1</v>
      </c>
      <c r="K34" s="59" t="s">
        <v>39</v>
      </c>
      <c r="L34" s="59" t="s">
        <v>4</v>
      </c>
      <c r="M34" s="62"/>
      <c r="N34" s="59"/>
      <c r="O34" s="59"/>
      <c r="P34" s="63"/>
      <c r="Q34" s="59"/>
      <c r="R34" s="59"/>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4"/>
      <c r="BA34" s="65">
        <f>ROUND(total_amount_ba($B$2,$D$2,D34,F34,J34,K34,M34),0)</f>
        <v>8536</v>
      </c>
      <c r="BB34" s="66">
        <f>BA34+SUM(N34:AZ34)</f>
        <v>8536</v>
      </c>
      <c r="BC34" s="67" t="str">
        <f>SpellNumber(L34,BB34)</f>
        <v>INR  Eight Thousand Five Hundred &amp; Thirty Six  Only</v>
      </c>
      <c r="IA34" s="17">
        <v>1.21</v>
      </c>
      <c r="IB34" s="17" t="s">
        <v>188</v>
      </c>
      <c r="IC34" s="17" t="s">
        <v>74</v>
      </c>
      <c r="ID34" s="17">
        <v>2.2</v>
      </c>
      <c r="IE34" s="18" t="s">
        <v>335</v>
      </c>
      <c r="IF34" s="18"/>
      <c r="IG34" s="18"/>
      <c r="IH34" s="18"/>
      <c r="II34" s="18"/>
    </row>
    <row r="35" spans="1:243" s="17" customFormat="1" ht="94.5">
      <c r="A35" s="48">
        <v>1.22</v>
      </c>
      <c r="B35" s="81" t="s">
        <v>189</v>
      </c>
      <c r="C35" s="79" t="s">
        <v>75</v>
      </c>
      <c r="D35" s="82">
        <v>3</v>
      </c>
      <c r="E35" s="83" t="s">
        <v>337</v>
      </c>
      <c r="F35" s="84">
        <v>708.59</v>
      </c>
      <c r="G35" s="58"/>
      <c r="H35" s="59"/>
      <c r="I35" s="60" t="s">
        <v>38</v>
      </c>
      <c r="J35" s="61">
        <f t="shared" si="0"/>
        <v>1</v>
      </c>
      <c r="K35" s="59" t="s">
        <v>39</v>
      </c>
      <c r="L35" s="59" t="s">
        <v>4</v>
      </c>
      <c r="M35" s="62"/>
      <c r="N35" s="59"/>
      <c r="O35" s="59"/>
      <c r="P35" s="63"/>
      <c r="Q35" s="59"/>
      <c r="R35" s="59"/>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4"/>
      <c r="BA35" s="65">
        <f>ROUND(total_amount_ba($B$2,$D$2,D35,F35,J35,K35,M35),0)</f>
        <v>2126</v>
      </c>
      <c r="BB35" s="66">
        <f>BA35+SUM(N35:AZ35)</f>
        <v>2126</v>
      </c>
      <c r="BC35" s="67" t="str">
        <f>SpellNumber(L35,BB35)</f>
        <v>INR  Two Thousand One Hundred &amp; Twenty Six  Only</v>
      </c>
      <c r="IA35" s="17">
        <v>1.22</v>
      </c>
      <c r="IB35" s="17" t="s">
        <v>189</v>
      </c>
      <c r="IC35" s="17" t="s">
        <v>75</v>
      </c>
      <c r="ID35" s="17">
        <v>3</v>
      </c>
      <c r="IE35" s="18" t="s">
        <v>337</v>
      </c>
      <c r="IF35" s="18"/>
      <c r="IG35" s="18"/>
      <c r="IH35" s="18"/>
      <c r="II35" s="18"/>
    </row>
    <row r="36" spans="1:243" s="17" customFormat="1" ht="157.5">
      <c r="A36" s="50">
        <v>1.23</v>
      </c>
      <c r="B36" s="81" t="s">
        <v>190</v>
      </c>
      <c r="C36" s="79" t="s">
        <v>76</v>
      </c>
      <c r="D36" s="82">
        <v>120</v>
      </c>
      <c r="E36" s="83" t="s">
        <v>335</v>
      </c>
      <c r="F36" s="84">
        <v>932.44</v>
      </c>
      <c r="G36" s="58"/>
      <c r="H36" s="59"/>
      <c r="I36" s="60" t="s">
        <v>38</v>
      </c>
      <c r="J36" s="61">
        <f t="shared" si="0"/>
        <v>1</v>
      </c>
      <c r="K36" s="59" t="s">
        <v>39</v>
      </c>
      <c r="L36" s="59" t="s">
        <v>4</v>
      </c>
      <c r="M36" s="62"/>
      <c r="N36" s="59"/>
      <c r="O36" s="59"/>
      <c r="P36" s="63"/>
      <c r="Q36" s="59"/>
      <c r="R36" s="59"/>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4"/>
      <c r="BA36" s="65">
        <f>ROUND(total_amount_ba($B$2,$D$2,D36,F36,J36,K36,M36),0)</f>
        <v>111893</v>
      </c>
      <c r="BB36" s="66">
        <f>BA36+SUM(N36:AZ36)</f>
        <v>111893</v>
      </c>
      <c r="BC36" s="67" t="str">
        <f>SpellNumber(L36,BB36)</f>
        <v>INR  One Lakh Eleven Thousand Eight Hundred &amp; Ninety Three  Only</v>
      </c>
      <c r="IA36" s="17">
        <v>1.23</v>
      </c>
      <c r="IB36" s="17" t="s">
        <v>190</v>
      </c>
      <c r="IC36" s="17" t="s">
        <v>76</v>
      </c>
      <c r="ID36" s="17">
        <v>120</v>
      </c>
      <c r="IE36" s="18" t="s">
        <v>335</v>
      </c>
      <c r="IF36" s="18"/>
      <c r="IG36" s="18"/>
      <c r="IH36" s="18"/>
      <c r="II36" s="18"/>
    </row>
    <row r="37" spans="1:243" s="17" customFormat="1" ht="15.75">
      <c r="A37" s="48">
        <v>1.24</v>
      </c>
      <c r="B37" s="81" t="s">
        <v>191</v>
      </c>
      <c r="C37" s="79" t="s">
        <v>77</v>
      </c>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8"/>
      <c r="IA37" s="17">
        <v>1.24</v>
      </c>
      <c r="IB37" s="17" t="s">
        <v>191</v>
      </c>
      <c r="IC37" s="17" t="s">
        <v>77</v>
      </c>
      <c r="IE37" s="18"/>
      <c r="IF37" s="18"/>
      <c r="IG37" s="18"/>
      <c r="IH37" s="18"/>
      <c r="II37" s="18"/>
    </row>
    <row r="38" spans="1:243" s="17" customFormat="1" ht="78.75">
      <c r="A38" s="48">
        <v>1.25</v>
      </c>
      <c r="B38" s="81" t="s">
        <v>192</v>
      </c>
      <c r="C38" s="79" t="s">
        <v>78</v>
      </c>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8"/>
      <c r="IA38" s="17">
        <v>1.25</v>
      </c>
      <c r="IB38" s="17" t="s">
        <v>192</v>
      </c>
      <c r="IC38" s="17" t="s">
        <v>78</v>
      </c>
      <c r="IE38" s="18"/>
      <c r="IF38" s="18"/>
      <c r="IG38" s="18"/>
      <c r="IH38" s="18"/>
      <c r="II38" s="18"/>
    </row>
    <row r="39" spans="1:243" s="17" customFormat="1" ht="28.5">
      <c r="A39" s="50">
        <v>1.26</v>
      </c>
      <c r="B39" s="81" t="s">
        <v>193</v>
      </c>
      <c r="C39" s="79" t="s">
        <v>79</v>
      </c>
      <c r="D39" s="82">
        <v>12</v>
      </c>
      <c r="E39" s="83" t="s">
        <v>337</v>
      </c>
      <c r="F39" s="84">
        <v>79.61</v>
      </c>
      <c r="G39" s="58"/>
      <c r="H39" s="59"/>
      <c r="I39" s="60" t="s">
        <v>38</v>
      </c>
      <c r="J39" s="61">
        <f t="shared" si="0"/>
        <v>1</v>
      </c>
      <c r="K39" s="59" t="s">
        <v>39</v>
      </c>
      <c r="L39" s="59" t="s">
        <v>4</v>
      </c>
      <c r="M39" s="62"/>
      <c r="N39" s="59"/>
      <c r="O39" s="59"/>
      <c r="P39" s="63"/>
      <c r="Q39" s="59"/>
      <c r="R39" s="59"/>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4"/>
      <c r="BA39" s="65">
        <f>ROUND(total_amount_ba($B$2,$D$2,D39,F39,J39,K39,M39),0)</f>
        <v>955</v>
      </c>
      <c r="BB39" s="66">
        <f>BA39+SUM(N39:AZ39)</f>
        <v>955</v>
      </c>
      <c r="BC39" s="67" t="str">
        <f>SpellNumber(L39,BB39)</f>
        <v>INR  Nine Hundred &amp; Fifty Five  Only</v>
      </c>
      <c r="IA39" s="17">
        <v>1.26</v>
      </c>
      <c r="IB39" s="17" t="s">
        <v>193</v>
      </c>
      <c r="IC39" s="17" t="s">
        <v>79</v>
      </c>
      <c r="ID39" s="17">
        <v>12</v>
      </c>
      <c r="IE39" s="18" t="s">
        <v>337</v>
      </c>
      <c r="IF39" s="18"/>
      <c r="IG39" s="18"/>
      <c r="IH39" s="18"/>
      <c r="II39" s="18"/>
    </row>
    <row r="40" spans="1:243" s="17" customFormat="1" ht="28.5">
      <c r="A40" s="48">
        <v>1.27</v>
      </c>
      <c r="B40" s="81" t="s">
        <v>194</v>
      </c>
      <c r="C40" s="79" t="s">
        <v>80</v>
      </c>
      <c r="D40" s="82">
        <v>24</v>
      </c>
      <c r="E40" s="83" t="s">
        <v>337</v>
      </c>
      <c r="F40" s="84">
        <v>51.42</v>
      </c>
      <c r="G40" s="58"/>
      <c r="H40" s="59"/>
      <c r="I40" s="60" t="s">
        <v>38</v>
      </c>
      <c r="J40" s="61">
        <f t="shared" si="0"/>
        <v>1</v>
      </c>
      <c r="K40" s="59" t="s">
        <v>39</v>
      </c>
      <c r="L40" s="59" t="s">
        <v>4</v>
      </c>
      <c r="M40" s="62"/>
      <c r="N40" s="59"/>
      <c r="O40" s="59"/>
      <c r="P40" s="63"/>
      <c r="Q40" s="59"/>
      <c r="R40" s="59"/>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4"/>
      <c r="BA40" s="65">
        <f>ROUND(total_amount_ba($B$2,$D$2,D40,F40,J40,K40,M40),0)</f>
        <v>1234</v>
      </c>
      <c r="BB40" s="66">
        <f>BA40+SUM(N40:AZ40)</f>
        <v>1234</v>
      </c>
      <c r="BC40" s="67" t="str">
        <f>SpellNumber(L40,BB40)</f>
        <v>INR  One Thousand Two Hundred &amp; Thirty Four  Only</v>
      </c>
      <c r="IA40" s="17">
        <v>1.27</v>
      </c>
      <c r="IB40" s="17" t="s">
        <v>194</v>
      </c>
      <c r="IC40" s="17" t="s">
        <v>80</v>
      </c>
      <c r="ID40" s="17">
        <v>24</v>
      </c>
      <c r="IE40" s="18" t="s">
        <v>337</v>
      </c>
      <c r="IF40" s="18"/>
      <c r="IG40" s="18"/>
      <c r="IH40" s="18"/>
      <c r="II40" s="18"/>
    </row>
    <row r="41" spans="1:243" s="17" customFormat="1" ht="78.75">
      <c r="A41" s="48">
        <v>1.28</v>
      </c>
      <c r="B41" s="81" t="s">
        <v>195</v>
      </c>
      <c r="C41" s="79" t="s">
        <v>81</v>
      </c>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8"/>
      <c r="IA41" s="17">
        <v>1.28</v>
      </c>
      <c r="IB41" s="17" t="s">
        <v>195</v>
      </c>
      <c r="IC41" s="17" t="s">
        <v>81</v>
      </c>
      <c r="IE41" s="18"/>
      <c r="IF41" s="18"/>
      <c r="IG41" s="18"/>
      <c r="IH41" s="18"/>
      <c r="II41" s="18"/>
    </row>
    <row r="42" spans="1:243" s="17" customFormat="1" ht="28.5">
      <c r="A42" s="50">
        <v>1.29</v>
      </c>
      <c r="B42" s="81" t="s">
        <v>196</v>
      </c>
      <c r="C42" s="79" t="s">
        <v>82</v>
      </c>
      <c r="D42" s="82">
        <v>12</v>
      </c>
      <c r="E42" s="83" t="s">
        <v>337</v>
      </c>
      <c r="F42" s="84">
        <v>52.65</v>
      </c>
      <c r="G42" s="58"/>
      <c r="H42" s="59"/>
      <c r="I42" s="60" t="s">
        <v>38</v>
      </c>
      <c r="J42" s="61">
        <f t="shared" si="0"/>
        <v>1</v>
      </c>
      <c r="K42" s="59" t="s">
        <v>39</v>
      </c>
      <c r="L42" s="59" t="s">
        <v>4</v>
      </c>
      <c r="M42" s="62"/>
      <c r="N42" s="59"/>
      <c r="O42" s="59"/>
      <c r="P42" s="63"/>
      <c r="Q42" s="59"/>
      <c r="R42" s="59"/>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4"/>
      <c r="BA42" s="65">
        <f>ROUND(total_amount_ba($B$2,$D$2,D42,F42,J42,K42,M42),0)</f>
        <v>632</v>
      </c>
      <c r="BB42" s="66">
        <f>BA42+SUM(N42:AZ42)</f>
        <v>632</v>
      </c>
      <c r="BC42" s="67" t="str">
        <f>SpellNumber(L42,BB42)</f>
        <v>INR  Six Hundred &amp; Thirty Two  Only</v>
      </c>
      <c r="IA42" s="17">
        <v>1.29</v>
      </c>
      <c r="IB42" s="17" t="s">
        <v>196</v>
      </c>
      <c r="IC42" s="17" t="s">
        <v>82</v>
      </c>
      <c r="ID42" s="17">
        <v>12</v>
      </c>
      <c r="IE42" s="18" t="s">
        <v>337</v>
      </c>
      <c r="IF42" s="18"/>
      <c r="IG42" s="18"/>
      <c r="IH42" s="18"/>
      <c r="II42" s="18"/>
    </row>
    <row r="43" spans="1:243" s="17" customFormat="1" ht="15.75">
      <c r="A43" s="48">
        <v>1.3</v>
      </c>
      <c r="B43" s="81" t="s">
        <v>197</v>
      </c>
      <c r="C43" s="79" t="s">
        <v>83</v>
      </c>
      <c r="D43" s="82">
        <v>12</v>
      </c>
      <c r="E43" s="83" t="s">
        <v>337</v>
      </c>
      <c r="F43" s="84">
        <v>46.69</v>
      </c>
      <c r="G43" s="58"/>
      <c r="H43" s="59"/>
      <c r="I43" s="60" t="s">
        <v>38</v>
      </c>
      <c r="J43" s="61">
        <f t="shared" si="0"/>
        <v>1</v>
      </c>
      <c r="K43" s="59" t="s">
        <v>39</v>
      </c>
      <c r="L43" s="59" t="s">
        <v>4</v>
      </c>
      <c r="M43" s="62"/>
      <c r="N43" s="59"/>
      <c r="O43" s="59"/>
      <c r="P43" s="63"/>
      <c r="Q43" s="59"/>
      <c r="R43" s="59"/>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4"/>
      <c r="BA43" s="65">
        <f>ROUND(total_amount_ba($B$2,$D$2,D43,F43,J43,K43,M43),0)</f>
        <v>560</v>
      </c>
      <c r="BB43" s="66">
        <f>BA43+SUM(N43:AZ43)</f>
        <v>560</v>
      </c>
      <c r="BC43" s="67" t="str">
        <f>SpellNumber(L43,BB43)</f>
        <v>INR  Five Hundred &amp; Sixty  Only</v>
      </c>
      <c r="IA43" s="17">
        <v>1.3</v>
      </c>
      <c r="IB43" s="17" t="s">
        <v>197</v>
      </c>
      <c r="IC43" s="17" t="s">
        <v>83</v>
      </c>
      <c r="ID43" s="17">
        <v>12</v>
      </c>
      <c r="IE43" s="18" t="s">
        <v>337</v>
      </c>
      <c r="IF43" s="18"/>
      <c r="IG43" s="18"/>
      <c r="IH43" s="18"/>
      <c r="II43" s="18"/>
    </row>
    <row r="44" spans="1:243" s="17" customFormat="1" ht="189">
      <c r="A44" s="48">
        <v>1.31</v>
      </c>
      <c r="B44" s="81" t="s">
        <v>198</v>
      </c>
      <c r="C44" s="79" t="s">
        <v>84</v>
      </c>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8"/>
      <c r="IA44" s="17">
        <v>1.31</v>
      </c>
      <c r="IB44" s="17" t="s">
        <v>198</v>
      </c>
      <c r="IC44" s="17" t="s">
        <v>84</v>
      </c>
      <c r="IE44" s="18"/>
      <c r="IF44" s="18"/>
      <c r="IG44" s="18"/>
      <c r="IH44" s="18"/>
      <c r="II44" s="18"/>
    </row>
    <row r="45" spans="1:243" s="17" customFormat="1" ht="28.5">
      <c r="A45" s="50">
        <v>1.32</v>
      </c>
      <c r="B45" s="81" t="s">
        <v>199</v>
      </c>
      <c r="C45" s="79" t="s">
        <v>85</v>
      </c>
      <c r="D45" s="82">
        <v>30</v>
      </c>
      <c r="E45" s="83" t="s">
        <v>338</v>
      </c>
      <c r="F45" s="84">
        <v>203.9</v>
      </c>
      <c r="G45" s="58"/>
      <c r="H45" s="59"/>
      <c r="I45" s="60" t="s">
        <v>38</v>
      </c>
      <c r="J45" s="61">
        <f t="shared" si="0"/>
        <v>1</v>
      </c>
      <c r="K45" s="59" t="s">
        <v>39</v>
      </c>
      <c r="L45" s="59" t="s">
        <v>4</v>
      </c>
      <c r="M45" s="62"/>
      <c r="N45" s="59"/>
      <c r="O45" s="59"/>
      <c r="P45" s="63"/>
      <c r="Q45" s="59"/>
      <c r="R45" s="59"/>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4"/>
      <c r="BA45" s="65">
        <f>ROUND(total_amount_ba($B$2,$D$2,D45,F45,J45,K45,M45),0)</f>
        <v>6117</v>
      </c>
      <c r="BB45" s="66">
        <f>BA45+SUM(N45:AZ45)</f>
        <v>6117</v>
      </c>
      <c r="BC45" s="67" t="str">
        <f>SpellNumber(L45,BB45)</f>
        <v>INR  Six Thousand One Hundred &amp; Seventeen  Only</v>
      </c>
      <c r="IA45" s="17">
        <v>1.32</v>
      </c>
      <c r="IB45" s="17" t="s">
        <v>199</v>
      </c>
      <c r="IC45" s="17" t="s">
        <v>85</v>
      </c>
      <c r="ID45" s="17">
        <v>30</v>
      </c>
      <c r="IE45" s="18" t="s">
        <v>338</v>
      </c>
      <c r="IF45" s="18"/>
      <c r="IG45" s="18"/>
      <c r="IH45" s="18"/>
      <c r="II45" s="18"/>
    </row>
    <row r="46" spans="1:243" s="17" customFormat="1" ht="15.75">
      <c r="A46" s="48">
        <v>1.33</v>
      </c>
      <c r="B46" s="81" t="s">
        <v>200</v>
      </c>
      <c r="C46" s="79" t="s">
        <v>86</v>
      </c>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8"/>
      <c r="IA46" s="17">
        <v>1.33</v>
      </c>
      <c r="IB46" s="17" t="s">
        <v>200</v>
      </c>
      <c r="IC46" s="17" t="s">
        <v>86</v>
      </c>
      <c r="IE46" s="18"/>
      <c r="IF46" s="18"/>
      <c r="IG46" s="18"/>
      <c r="IH46" s="18"/>
      <c r="II46" s="18"/>
    </row>
    <row r="47" spans="1:243" s="17" customFormat="1" ht="362.25">
      <c r="A47" s="48">
        <v>1.34</v>
      </c>
      <c r="B47" s="81" t="s">
        <v>201</v>
      </c>
      <c r="C47" s="79" t="s">
        <v>87</v>
      </c>
      <c r="D47" s="82">
        <v>9</v>
      </c>
      <c r="E47" s="83" t="s">
        <v>335</v>
      </c>
      <c r="F47" s="84">
        <v>1570.06</v>
      </c>
      <c r="G47" s="58"/>
      <c r="H47" s="59"/>
      <c r="I47" s="60" t="s">
        <v>38</v>
      </c>
      <c r="J47" s="61">
        <f t="shared" si="0"/>
        <v>1</v>
      </c>
      <c r="K47" s="59" t="s">
        <v>39</v>
      </c>
      <c r="L47" s="59" t="s">
        <v>4</v>
      </c>
      <c r="M47" s="62"/>
      <c r="N47" s="59"/>
      <c r="O47" s="59"/>
      <c r="P47" s="63"/>
      <c r="Q47" s="59"/>
      <c r="R47" s="59"/>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4"/>
      <c r="BA47" s="65">
        <f>ROUND(total_amount_ba($B$2,$D$2,D47,F47,J47,K47,M47),0)</f>
        <v>14131</v>
      </c>
      <c r="BB47" s="66">
        <f>BA47+SUM(N47:AZ47)</f>
        <v>14131</v>
      </c>
      <c r="BC47" s="67" t="str">
        <f>SpellNumber(L47,BB47)</f>
        <v>INR  Fourteen Thousand One Hundred &amp; Thirty One  Only</v>
      </c>
      <c r="IA47" s="17">
        <v>1.34</v>
      </c>
      <c r="IB47" s="17" t="s">
        <v>201</v>
      </c>
      <c r="IC47" s="17" t="s">
        <v>87</v>
      </c>
      <c r="ID47" s="17">
        <v>9</v>
      </c>
      <c r="IE47" s="18" t="s">
        <v>335</v>
      </c>
      <c r="IF47" s="18"/>
      <c r="IG47" s="18"/>
      <c r="IH47" s="18"/>
      <c r="II47" s="18"/>
    </row>
    <row r="48" spans="1:243" s="17" customFormat="1" ht="78.75">
      <c r="A48" s="50">
        <v>1.35</v>
      </c>
      <c r="B48" s="81" t="s">
        <v>202</v>
      </c>
      <c r="C48" s="79" t="s">
        <v>88</v>
      </c>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8"/>
      <c r="IA48" s="17">
        <v>1.35</v>
      </c>
      <c r="IB48" s="17" t="s">
        <v>202</v>
      </c>
      <c r="IC48" s="17" t="s">
        <v>88</v>
      </c>
      <c r="IE48" s="18"/>
      <c r="IF48" s="18"/>
      <c r="IG48" s="18"/>
      <c r="IH48" s="18"/>
      <c r="II48" s="18"/>
    </row>
    <row r="49" spans="1:243" s="17" customFormat="1" ht="28.5">
      <c r="A49" s="48">
        <v>1.36</v>
      </c>
      <c r="B49" s="81" t="s">
        <v>203</v>
      </c>
      <c r="C49" s="79" t="s">
        <v>89</v>
      </c>
      <c r="D49" s="82">
        <v>1.5</v>
      </c>
      <c r="E49" s="83" t="s">
        <v>335</v>
      </c>
      <c r="F49" s="84">
        <v>922.18</v>
      </c>
      <c r="G49" s="58"/>
      <c r="H49" s="59"/>
      <c r="I49" s="60" t="s">
        <v>38</v>
      </c>
      <c r="J49" s="61">
        <f t="shared" si="0"/>
        <v>1</v>
      </c>
      <c r="K49" s="59" t="s">
        <v>39</v>
      </c>
      <c r="L49" s="59" t="s">
        <v>4</v>
      </c>
      <c r="M49" s="62"/>
      <c r="N49" s="59"/>
      <c r="O49" s="59"/>
      <c r="P49" s="63"/>
      <c r="Q49" s="59"/>
      <c r="R49" s="59"/>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4"/>
      <c r="BA49" s="65">
        <f>ROUND(total_amount_ba($B$2,$D$2,D49,F49,J49,K49,M49),0)</f>
        <v>1383</v>
      </c>
      <c r="BB49" s="66">
        <f>BA49+SUM(N49:AZ49)</f>
        <v>1383</v>
      </c>
      <c r="BC49" s="67" t="str">
        <f>SpellNumber(L49,BB49)</f>
        <v>INR  One Thousand Three Hundred &amp; Eighty Three  Only</v>
      </c>
      <c r="IA49" s="17">
        <v>1.36</v>
      </c>
      <c r="IB49" s="17" t="s">
        <v>203</v>
      </c>
      <c r="IC49" s="17" t="s">
        <v>89</v>
      </c>
      <c r="ID49" s="17">
        <v>1.5</v>
      </c>
      <c r="IE49" s="18" t="s">
        <v>335</v>
      </c>
      <c r="IF49" s="18"/>
      <c r="IG49" s="18"/>
      <c r="IH49" s="18"/>
      <c r="II49" s="18"/>
    </row>
    <row r="50" spans="1:243" s="17" customFormat="1" ht="15.75">
      <c r="A50" s="48">
        <v>1.37</v>
      </c>
      <c r="B50" s="81" t="s">
        <v>204</v>
      </c>
      <c r="C50" s="79" t="s">
        <v>90</v>
      </c>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8"/>
      <c r="IA50" s="17">
        <v>1.37</v>
      </c>
      <c r="IB50" s="17" t="s">
        <v>204</v>
      </c>
      <c r="IC50" s="17" t="s">
        <v>90</v>
      </c>
      <c r="IE50" s="18"/>
      <c r="IF50" s="18"/>
      <c r="IG50" s="18"/>
      <c r="IH50" s="18"/>
      <c r="II50" s="18"/>
    </row>
    <row r="51" spans="1:243" s="17" customFormat="1" ht="63">
      <c r="A51" s="50">
        <v>1.38</v>
      </c>
      <c r="B51" s="81" t="s">
        <v>205</v>
      </c>
      <c r="C51" s="79" t="s">
        <v>91</v>
      </c>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8"/>
      <c r="IA51" s="17">
        <v>1.38</v>
      </c>
      <c r="IB51" s="17" t="s">
        <v>205</v>
      </c>
      <c r="IC51" s="17" t="s">
        <v>91</v>
      </c>
      <c r="IE51" s="18"/>
      <c r="IF51" s="18"/>
      <c r="IG51" s="18"/>
      <c r="IH51" s="18"/>
      <c r="II51" s="18"/>
    </row>
    <row r="52" spans="1:243" s="17" customFormat="1" ht="28.5">
      <c r="A52" s="48">
        <v>1.39</v>
      </c>
      <c r="B52" s="81" t="s">
        <v>206</v>
      </c>
      <c r="C52" s="79" t="s">
        <v>92</v>
      </c>
      <c r="D52" s="82">
        <v>20</v>
      </c>
      <c r="E52" s="83" t="s">
        <v>336</v>
      </c>
      <c r="F52" s="84">
        <v>137.79</v>
      </c>
      <c r="G52" s="58"/>
      <c r="H52" s="59"/>
      <c r="I52" s="60" t="s">
        <v>38</v>
      </c>
      <c r="J52" s="61">
        <f t="shared" si="0"/>
        <v>1</v>
      </c>
      <c r="K52" s="59" t="s">
        <v>39</v>
      </c>
      <c r="L52" s="59" t="s">
        <v>4</v>
      </c>
      <c r="M52" s="62"/>
      <c r="N52" s="59"/>
      <c r="O52" s="59"/>
      <c r="P52" s="63"/>
      <c r="Q52" s="59"/>
      <c r="R52" s="59"/>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4"/>
      <c r="BA52" s="65">
        <f>ROUND(total_amount_ba($B$2,$D$2,D52,F52,J52,K52,M52),0)</f>
        <v>2756</v>
      </c>
      <c r="BB52" s="66">
        <f>BA52+SUM(N52:AZ52)</f>
        <v>2756</v>
      </c>
      <c r="BC52" s="67" t="str">
        <f>SpellNumber(L52,BB52)</f>
        <v>INR  Two Thousand Seven Hundred &amp; Fifty Six  Only</v>
      </c>
      <c r="IA52" s="17">
        <v>1.39</v>
      </c>
      <c r="IB52" s="17" t="s">
        <v>206</v>
      </c>
      <c r="IC52" s="17" t="s">
        <v>92</v>
      </c>
      <c r="ID52" s="17">
        <v>20</v>
      </c>
      <c r="IE52" s="18" t="s">
        <v>336</v>
      </c>
      <c r="IF52" s="18"/>
      <c r="IG52" s="18"/>
      <c r="IH52" s="18"/>
      <c r="II52" s="18"/>
    </row>
    <row r="53" spans="1:243" s="17" customFormat="1" ht="15.75">
      <c r="A53" s="48">
        <v>1.4</v>
      </c>
      <c r="B53" s="81" t="s">
        <v>207</v>
      </c>
      <c r="C53" s="79" t="s">
        <v>93</v>
      </c>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8"/>
      <c r="IA53" s="17">
        <v>1.4</v>
      </c>
      <c r="IB53" s="17" t="s">
        <v>207</v>
      </c>
      <c r="IC53" s="17" t="s">
        <v>93</v>
      </c>
      <c r="IE53" s="18"/>
      <c r="IF53" s="18"/>
      <c r="IG53" s="18"/>
      <c r="IH53" s="18"/>
      <c r="II53" s="18"/>
    </row>
    <row r="54" spans="1:243" s="17" customFormat="1" ht="141.75">
      <c r="A54" s="50">
        <v>1.41</v>
      </c>
      <c r="B54" s="81" t="s">
        <v>208</v>
      </c>
      <c r="C54" s="79" t="s">
        <v>94</v>
      </c>
      <c r="D54" s="82">
        <v>31</v>
      </c>
      <c r="E54" s="83" t="s">
        <v>335</v>
      </c>
      <c r="F54" s="84">
        <v>820.34</v>
      </c>
      <c r="G54" s="58"/>
      <c r="H54" s="59"/>
      <c r="I54" s="60" t="s">
        <v>38</v>
      </c>
      <c r="J54" s="61">
        <f t="shared" si="0"/>
        <v>1</v>
      </c>
      <c r="K54" s="59" t="s">
        <v>39</v>
      </c>
      <c r="L54" s="59" t="s">
        <v>4</v>
      </c>
      <c r="M54" s="62"/>
      <c r="N54" s="59"/>
      <c r="O54" s="59"/>
      <c r="P54" s="63"/>
      <c r="Q54" s="59"/>
      <c r="R54" s="59"/>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4"/>
      <c r="BA54" s="65">
        <f>ROUND(total_amount_ba($B$2,$D$2,D54,F54,J54,K54,M54),0)</f>
        <v>25431</v>
      </c>
      <c r="BB54" s="66">
        <f>BA54+SUM(N54:AZ54)</f>
        <v>25431</v>
      </c>
      <c r="BC54" s="67" t="str">
        <f>SpellNumber(L54,BB54)</f>
        <v>INR  Twenty Five Thousand Four Hundred &amp; Thirty One  Only</v>
      </c>
      <c r="IA54" s="17">
        <v>1.41</v>
      </c>
      <c r="IB54" s="17" t="s">
        <v>208</v>
      </c>
      <c r="IC54" s="17" t="s">
        <v>94</v>
      </c>
      <c r="ID54" s="17">
        <v>31</v>
      </c>
      <c r="IE54" s="18" t="s">
        <v>335</v>
      </c>
      <c r="IF54" s="18"/>
      <c r="IG54" s="18"/>
      <c r="IH54" s="18"/>
      <c r="II54" s="18"/>
    </row>
    <row r="55" spans="1:243" s="17" customFormat="1" ht="63">
      <c r="A55" s="48">
        <v>1.42</v>
      </c>
      <c r="B55" s="81" t="s">
        <v>209</v>
      </c>
      <c r="C55" s="79" t="s">
        <v>95</v>
      </c>
      <c r="D55" s="82">
        <v>5</v>
      </c>
      <c r="E55" s="83" t="s">
        <v>335</v>
      </c>
      <c r="F55" s="84">
        <v>644.72</v>
      </c>
      <c r="G55" s="58"/>
      <c r="H55" s="59"/>
      <c r="I55" s="60" t="s">
        <v>38</v>
      </c>
      <c r="J55" s="61">
        <f t="shared" si="0"/>
        <v>1</v>
      </c>
      <c r="K55" s="59" t="s">
        <v>39</v>
      </c>
      <c r="L55" s="59" t="s">
        <v>4</v>
      </c>
      <c r="M55" s="62"/>
      <c r="N55" s="59"/>
      <c r="O55" s="59"/>
      <c r="P55" s="63"/>
      <c r="Q55" s="59"/>
      <c r="R55" s="59"/>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4"/>
      <c r="BA55" s="65">
        <f>ROUND(total_amount_ba($B$2,$D$2,D55,F55,J55,K55,M55),0)</f>
        <v>3224</v>
      </c>
      <c r="BB55" s="66">
        <f>BA55+SUM(N55:AZ55)</f>
        <v>3224</v>
      </c>
      <c r="BC55" s="67" t="str">
        <f>SpellNumber(L55,BB55)</f>
        <v>INR  Three Thousand Two Hundred &amp; Twenty Four  Only</v>
      </c>
      <c r="IA55" s="17">
        <v>1.42</v>
      </c>
      <c r="IB55" s="17" t="s">
        <v>209</v>
      </c>
      <c r="IC55" s="17" t="s">
        <v>95</v>
      </c>
      <c r="ID55" s="17">
        <v>5</v>
      </c>
      <c r="IE55" s="18" t="s">
        <v>335</v>
      </c>
      <c r="IF55" s="18"/>
      <c r="IG55" s="18"/>
      <c r="IH55" s="18"/>
      <c r="II55" s="18"/>
    </row>
    <row r="56" spans="1:243" s="17" customFormat="1" ht="63">
      <c r="A56" s="48">
        <v>1.43</v>
      </c>
      <c r="B56" s="81" t="s">
        <v>210</v>
      </c>
      <c r="C56" s="79" t="s">
        <v>96</v>
      </c>
      <c r="D56" s="82">
        <v>5</v>
      </c>
      <c r="E56" s="83" t="s">
        <v>335</v>
      </c>
      <c r="F56" s="84">
        <v>555.55</v>
      </c>
      <c r="G56" s="58"/>
      <c r="H56" s="59"/>
      <c r="I56" s="60" t="s">
        <v>38</v>
      </c>
      <c r="J56" s="61">
        <f t="shared" si="0"/>
        <v>1</v>
      </c>
      <c r="K56" s="59" t="s">
        <v>39</v>
      </c>
      <c r="L56" s="59" t="s">
        <v>4</v>
      </c>
      <c r="M56" s="62"/>
      <c r="N56" s="59"/>
      <c r="O56" s="59"/>
      <c r="P56" s="63"/>
      <c r="Q56" s="59"/>
      <c r="R56" s="59"/>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4"/>
      <c r="BA56" s="65">
        <f>ROUND(total_amount_ba($B$2,$D$2,D56,F56,J56,K56,M56),0)</f>
        <v>2778</v>
      </c>
      <c r="BB56" s="66">
        <f>BA56+SUM(N56:AZ56)</f>
        <v>2778</v>
      </c>
      <c r="BC56" s="67" t="str">
        <f>SpellNumber(L56,BB56)</f>
        <v>INR  Two Thousand Seven Hundred &amp; Seventy Eight  Only</v>
      </c>
      <c r="IA56" s="17">
        <v>1.43</v>
      </c>
      <c r="IB56" s="17" t="s">
        <v>210</v>
      </c>
      <c r="IC56" s="17" t="s">
        <v>96</v>
      </c>
      <c r="ID56" s="17">
        <v>5</v>
      </c>
      <c r="IE56" s="18" t="s">
        <v>335</v>
      </c>
      <c r="IF56" s="18"/>
      <c r="IG56" s="18"/>
      <c r="IH56" s="18"/>
      <c r="II56" s="18"/>
    </row>
    <row r="57" spans="1:243" s="17" customFormat="1" ht="47.25">
      <c r="A57" s="50">
        <v>1.44</v>
      </c>
      <c r="B57" s="81" t="s">
        <v>211</v>
      </c>
      <c r="C57" s="79" t="s">
        <v>97</v>
      </c>
      <c r="D57" s="82">
        <v>120</v>
      </c>
      <c r="E57" s="83" t="s">
        <v>339</v>
      </c>
      <c r="F57" s="84">
        <v>155.81</v>
      </c>
      <c r="G57" s="58"/>
      <c r="H57" s="59"/>
      <c r="I57" s="60" t="s">
        <v>38</v>
      </c>
      <c r="J57" s="61">
        <f t="shared" si="0"/>
        <v>1</v>
      </c>
      <c r="K57" s="59" t="s">
        <v>39</v>
      </c>
      <c r="L57" s="59" t="s">
        <v>4</v>
      </c>
      <c r="M57" s="62"/>
      <c r="N57" s="59"/>
      <c r="O57" s="59"/>
      <c r="P57" s="63"/>
      <c r="Q57" s="59"/>
      <c r="R57" s="59"/>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4"/>
      <c r="BA57" s="65">
        <f>ROUND(total_amount_ba($B$2,$D$2,D57,F57,J57,K57,M57),0)</f>
        <v>18697</v>
      </c>
      <c r="BB57" s="66">
        <f>BA57+SUM(N57:AZ57)</f>
        <v>18697</v>
      </c>
      <c r="BC57" s="67" t="str">
        <f>SpellNumber(L57,BB57)</f>
        <v>INR  Eighteen Thousand Six Hundred &amp; Ninety Seven  Only</v>
      </c>
      <c r="IA57" s="17">
        <v>1.44</v>
      </c>
      <c r="IB57" s="17" t="s">
        <v>211</v>
      </c>
      <c r="IC57" s="17" t="s">
        <v>97</v>
      </c>
      <c r="ID57" s="17">
        <v>120</v>
      </c>
      <c r="IE57" s="18" t="s">
        <v>339</v>
      </c>
      <c r="IF57" s="18"/>
      <c r="IG57" s="18"/>
      <c r="IH57" s="18"/>
      <c r="II57" s="18"/>
    </row>
    <row r="58" spans="1:243" s="17" customFormat="1" ht="15.75">
      <c r="A58" s="48">
        <v>1.45</v>
      </c>
      <c r="B58" s="81" t="s">
        <v>212</v>
      </c>
      <c r="C58" s="79" t="s">
        <v>98</v>
      </c>
      <c r="D58" s="86"/>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8"/>
      <c r="IA58" s="17">
        <v>1.45</v>
      </c>
      <c r="IB58" s="17" t="s">
        <v>212</v>
      </c>
      <c r="IC58" s="17" t="s">
        <v>98</v>
      </c>
      <c r="IE58" s="18"/>
      <c r="IF58" s="18"/>
      <c r="IG58" s="18"/>
      <c r="IH58" s="18"/>
      <c r="II58" s="18"/>
    </row>
    <row r="59" spans="1:243" s="17" customFormat="1" ht="409.5">
      <c r="A59" s="48">
        <v>1.46</v>
      </c>
      <c r="B59" s="81" t="s">
        <v>213</v>
      </c>
      <c r="C59" s="79" t="s">
        <v>99</v>
      </c>
      <c r="D59" s="86"/>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8"/>
      <c r="IA59" s="17">
        <v>1.46</v>
      </c>
      <c r="IB59" s="17" t="s">
        <v>213</v>
      </c>
      <c r="IC59" s="17" t="s">
        <v>99</v>
      </c>
      <c r="IE59" s="18"/>
      <c r="IF59" s="18"/>
      <c r="IG59" s="18"/>
      <c r="IH59" s="18"/>
      <c r="II59" s="18"/>
    </row>
    <row r="60" spans="1:243" s="17" customFormat="1" ht="157.5">
      <c r="A60" s="50">
        <v>1.47</v>
      </c>
      <c r="B60" s="81" t="s">
        <v>214</v>
      </c>
      <c r="C60" s="79" t="s">
        <v>100</v>
      </c>
      <c r="D60" s="82">
        <v>30</v>
      </c>
      <c r="E60" s="83" t="s">
        <v>335</v>
      </c>
      <c r="F60" s="84">
        <v>1708.86</v>
      </c>
      <c r="G60" s="58"/>
      <c r="H60" s="59"/>
      <c r="I60" s="60" t="s">
        <v>38</v>
      </c>
      <c r="J60" s="61">
        <f t="shared" si="0"/>
        <v>1</v>
      </c>
      <c r="K60" s="59" t="s">
        <v>39</v>
      </c>
      <c r="L60" s="59" t="s">
        <v>4</v>
      </c>
      <c r="M60" s="62"/>
      <c r="N60" s="59"/>
      <c r="O60" s="59"/>
      <c r="P60" s="63"/>
      <c r="Q60" s="59"/>
      <c r="R60" s="59"/>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4"/>
      <c r="BA60" s="65">
        <f>ROUND(total_amount_ba($B$2,$D$2,D60,F60,J60,K60,M60),0)</f>
        <v>51266</v>
      </c>
      <c r="BB60" s="66">
        <f>BA60+SUM(N60:AZ60)</f>
        <v>51266</v>
      </c>
      <c r="BC60" s="67" t="str">
        <f>SpellNumber(L60,BB60)</f>
        <v>INR  Fifty One Thousand Two Hundred &amp; Sixty Six  Only</v>
      </c>
      <c r="IA60" s="17">
        <v>1.47</v>
      </c>
      <c r="IB60" s="17" t="s">
        <v>214</v>
      </c>
      <c r="IC60" s="17" t="s">
        <v>100</v>
      </c>
      <c r="ID60" s="17">
        <v>30</v>
      </c>
      <c r="IE60" s="18" t="s">
        <v>335</v>
      </c>
      <c r="IF60" s="18"/>
      <c r="IG60" s="18"/>
      <c r="IH60" s="18"/>
      <c r="II60" s="18"/>
    </row>
    <row r="61" spans="1:243" s="17" customFormat="1" ht="15.75">
      <c r="A61" s="48">
        <v>1.48</v>
      </c>
      <c r="B61" s="81" t="s">
        <v>215</v>
      </c>
      <c r="C61" s="79" t="s">
        <v>101</v>
      </c>
      <c r="D61" s="8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8"/>
      <c r="IA61" s="17">
        <v>1.48</v>
      </c>
      <c r="IB61" s="17" t="s">
        <v>215</v>
      </c>
      <c r="IC61" s="17" t="s">
        <v>101</v>
      </c>
      <c r="IE61" s="18"/>
      <c r="IF61" s="18"/>
      <c r="IG61" s="18"/>
      <c r="IH61" s="18"/>
      <c r="II61" s="18"/>
    </row>
    <row r="62" spans="1:243" s="17" customFormat="1" ht="15.75">
      <c r="A62" s="48">
        <v>1.49</v>
      </c>
      <c r="B62" s="81" t="s">
        <v>216</v>
      </c>
      <c r="C62" s="79" t="s">
        <v>102</v>
      </c>
      <c r="D62" s="8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8"/>
      <c r="IA62" s="17">
        <v>1.49</v>
      </c>
      <c r="IB62" s="17" t="s">
        <v>216</v>
      </c>
      <c r="IC62" s="17" t="s">
        <v>102</v>
      </c>
      <c r="IE62" s="18"/>
      <c r="IF62" s="18"/>
      <c r="IG62" s="18"/>
      <c r="IH62" s="18"/>
      <c r="II62" s="18"/>
    </row>
    <row r="63" spans="1:243" s="17" customFormat="1" ht="28.5">
      <c r="A63" s="50">
        <v>1.5</v>
      </c>
      <c r="B63" s="81" t="s">
        <v>217</v>
      </c>
      <c r="C63" s="79" t="s">
        <v>103</v>
      </c>
      <c r="D63" s="82">
        <v>25</v>
      </c>
      <c r="E63" s="83" t="s">
        <v>335</v>
      </c>
      <c r="F63" s="84">
        <v>258.09</v>
      </c>
      <c r="G63" s="58"/>
      <c r="H63" s="59"/>
      <c r="I63" s="60" t="s">
        <v>38</v>
      </c>
      <c r="J63" s="61">
        <f t="shared" si="0"/>
        <v>1</v>
      </c>
      <c r="K63" s="59" t="s">
        <v>39</v>
      </c>
      <c r="L63" s="59" t="s">
        <v>4</v>
      </c>
      <c r="M63" s="62"/>
      <c r="N63" s="59"/>
      <c r="O63" s="59"/>
      <c r="P63" s="63"/>
      <c r="Q63" s="59"/>
      <c r="R63" s="59"/>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4"/>
      <c r="BA63" s="65">
        <f>ROUND(total_amount_ba($B$2,$D$2,D63,F63,J63,K63,M63),0)</f>
        <v>6452</v>
      </c>
      <c r="BB63" s="66">
        <f>BA63+SUM(N63:AZ63)</f>
        <v>6452</v>
      </c>
      <c r="BC63" s="67" t="str">
        <f>SpellNumber(L63,BB63)</f>
        <v>INR  Six Thousand Four Hundred &amp; Fifty Two  Only</v>
      </c>
      <c r="IA63" s="17">
        <v>1.5</v>
      </c>
      <c r="IB63" s="17" t="s">
        <v>217</v>
      </c>
      <c r="IC63" s="17" t="s">
        <v>103</v>
      </c>
      <c r="ID63" s="17">
        <v>25</v>
      </c>
      <c r="IE63" s="18" t="s">
        <v>335</v>
      </c>
      <c r="IF63" s="18"/>
      <c r="IG63" s="18"/>
      <c r="IH63" s="18"/>
      <c r="II63" s="18"/>
    </row>
    <row r="64" spans="1:243" s="17" customFormat="1" ht="15.75">
      <c r="A64" s="48">
        <v>1.51</v>
      </c>
      <c r="B64" s="81" t="s">
        <v>218</v>
      </c>
      <c r="C64" s="79" t="s">
        <v>104</v>
      </c>
      <c r="D64" s="86"/>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8"/>
      <c r="IA64" s="17">
        <v>1.51</v>
      </c>
      <c r="IB64" s="17" t="s">
        <v>218</v>
      </c>
      <c r="IC64" s="17" t="s">
        <v>104</v>
      </c>
      <c r="IE64" s="18"/>
      <c r="IF64" s="18"/>
      <c r="IG64" s="18"/>
      <c r="IH64" s="18"/>
      <c r="II64" s="18"/>
    </row>
    <row r="65" spans="1:243" s="17" customFormat="1" ht="28.5">
      <c r="A65" s="48">
        <v>1.52</v>
      </c>
      <c r="B65" s="81" t="s">
        <v>219</v>
      </c>
      <c r="C65" s="79" t="s">
        <v>105</v>
      </c>
      <c r="D65" s="82">
        <v>2.5</v>
      </c>
      <c r="E65" s="83" t="s">
        <v>335</v>
      </c>
      <c r="F65" s="84">
        <v>221.88</v>
      </c>
      <c r="G65" s="58"/>
      <c r="H65" s="59"/>
      <c r="I65" s="60" t="s">
        <v>38</v>
      </c>
      <c r="J65" s="61">
        <f t="shared" si="0"/>
        <v>1</v>
      </c>
      <c r="K65" s="59" t="s">
        <v>39</v>
      </c>
      <c r="L65" s="59" t="s">
        <v>4</v>
      </c>
      <c r="M65" s="62"/>
      <c r="N65" s="59"/>
      <c r="O65" s="59"/>
      <c r="P65" s="63"/>
      <c r="Q65" s="59"/>
      <c r="R65" s="59"/>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4"/>
      <c r="BA65" s="65">
        <f>ROUND(total_amount_ba($B$2,$D$2,D65,F65,J65,K65,M65),0)</f>
        <v>555</v>
      </c>
      <c r="BB65" s="66">
        <f>BA65+SUM(N65:AZ65)</f>
        <v>555</v>
      </c>
      <c r="BC65" s="67" t="str">
        <f>SpellNumber(L65,BB65)</f>
        <v>INR  Five Hundred &amp; Fifty Five  Only</v>
      </c>
      <c r="IA65" s="17">
        <v>1.52</v>
      </c>
      <c r="IB65" s="17" t="s">
        <v>219</v>
      </c>
      <c r="IC65" s="17" t="s">
        <v>105</v>
      </c>
      <c r="ID65" s="17">
        <v>2.5</v>
      </c>
      <c r="IE65" s="18" t="s">
        <v>335</v>
      </c>
      <c r="IF65" s="18"/>
      <c r="IG65" s="18"/>
      <c r="IH65" s="18"/>
      <c r="II65" s="18"/>
    </row>
    <row r="66" spans="1:243" s="17" customFormat="1" ht="28.5">
      <c r="A66" s="50">
        <v>1.53</v>
      </c>
      <c r="B66" s="81" t="s">
        <v>220</v>
      </c>
      <c r="C66" s="79" t="s">
        <v>106</v>
      </c>
      <c r="D66" s="82">
        <v>5</v>
      </c>
      <c r="E66" s="83" t="s">
        <v>335</v>
      </c>
      <c r="F66" s="84">
        <v>59.45</v>
      </c>
      <c r="G66" s="58"/>
      <c r="H66" s="59"/>
      <c r="I66" s="60" t="s">
        <v>38</v>
      </c>
      <c r="J66" s="61">
        <f t="shared" si="0"/>
        <v>1</v>
      </c>
      <c r="K66" s="59" t="s">
        <v>39</v>
      </c>
      <c r="L66" s="59" t="s">
        <v>4</v>
      </c>
      <c r="M66" s="62"/>
      <c r="N66" s="59"/>
      <c r="O66" s="59"/>
      <c r="P66" s="63"/>
      <c r="Q66" s="59"/>
      <c r="R66" s="59"/>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4"/>
      <c r="BA66" s="65">
        <f>ROUND(total_amount_ba($B$2,$D$2,D66,F66,J66,K66,M66),0)</f>
        <v>297</v>
      </c>
      <c r="BB66" s="66">
        <f>BA66+SUM(N66:AZ66)</f>
        <v>297</v>
      </c>
      <c r="BC66" s="67" t="str">
        <f>SpellNumber(L66,BB66)</f>
        <v>INR  Two Hundred &amp; Ninety Seven  Only</v>
      </c>
      <c r="IA66" s="17">
        <v>1.53</v>
      </c>
      <c r="IB66" s="17" t="s">
        <v>220</v>
      </c>
      <c r="IC66" s="17" t="s">
        <v>106</v>
      </c>
      <c r="ID66" s="17">
        <v>5</v>
      </c>
      <c r="IE66" s="18" t="s">
        <v>335</v>
      </c>
      <c r="IF66" s="18"/>
      <c r="IG66" s="18"/>
      <c r="IH66" s="18"/>
      <c r="II66" s="18"/>
    </row>
    <row r="67" spans="1:243" s="17" customFormat="1" ht="56.25">
      <c r="A67" s="48">
        <v>1.54</v>
      </c>
      <c r="B67" s="81" t="s">
        <v>221</v>
      </c>
      <c r="C67" s="79" t="s">
        <v>107</v>
      </c>
      <c r="D67" s="82">
        <v>5</v>
      </c>
      <c r="E67" s="83" t="s">
        <v>340</v>
      </c>
      <c r="F67" s="84">
        <v>53.09</v>
      </c>
      <c r="G67" s="58"/>
      <c r="H67" s="59"/>
      <c r="I67" s="60" t="s">
        <v>38</v>
      </c>
      <c r="J67" s="61">
        <f t="shared" si="0"/>
        <v>1</v>
      </c>
      <c r="K67" s="59" t="s">
        <v>39</v>
      </c>
      <c r="L67" s="59" t="s">
        <v>4</v>
      </c>
      <c r="M67" s="62"/>
      <c r="N67" s="59"/>
      <c r="O67" s="59"/>
      <c r="P67" s="63"/>
      <c r="Q67" s="59"/>
      <c r="R67" s="59"/>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4"/>
      <c r="BA67" s="65">
        <f>ROUND(total_amount_ba($B$2,$D$2,D67,F67,J67,K67,M67),0)</f>
        <v>265</v>
      </c>
      <c r="BB67" s="66">
        <f>BA67+SUM(N67:AZ67)</f>
        <v>265</v>
      </c>
      <c r="BC67" s="67" t="str">
        <f>SpellNumber(L67,BB67)</f>
        <v>INR  Two Hundred &amp; Sixty Five  Only</v>
      </c>
      <c r="IA67" s="17">
        <v>1.54</v>
      </c>
      <c r="IB67" s="17" t="s">
        <v>221</v>
      </c>
      <c r="IC67" s="17" t="s">
        <v>107</v>
      </c>
      <c r="ID67" s="17">
        <v>5</v>
      </c>
      <c r="IE67" s="18" t="s">
        <v>340</v>
      </c>
      <c r="IF67" s="18"/>
      <c r="IG67" s="18"/>
      <c r="IH67" s="18"/>
      <c r="II67" s="18"/>
    </row>
    <row r="68" spans="1:243" s="17" customFormat="1" ht="78.75">
      <c r="A68" s="48">
        <v>1.55</v>
      </c>
      <c r="B68" s="81" t="s">
        <v>222</v>
      </c>
      <c r="C68" s="79" t="s">
        <v>108</v>
      </c>
      <c r="D68" s="86"/>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8"/>
      <c r="IA68" s="17">
        <v>1.55</v>
      </c>
      <c r="IB68" s="17" t="s">
        <v>222</v>
      </c>
      <c r="IC68" s="17" t="s">
        <v>108</v>
      </c>
      <c r="IE68" s="18"/>
      <c r="IF68" s="18"/>
      <c r="IG68" s="18"/>
      <c r="IH68" s="18"/>
      <c r="II68" s="18"/>
    </row>
    <row r="69" spans="1:243" s="17" customFormat="1" ht="28.5">
      <c r="A69" s="50">
        <v>1.56</v>
      </c>
      <c r="B69" s="81" t="s">
        <v>223</v>
      </c>
      <c r="C69" s="79" t="s">
        <v>109</v>
      </c>
      <c r="D69" s="82">
        <v>55</v>
      </c>
      <c r="E69" s="83" t="s">
        <v>335</v>
      </c>
      <c r="F69" s="84">
        <v>81.32</v>
      </c>
      <c r="G69" s="58"/>
      <c r="H69" s="59"/>
      <c r="I69" s="60" t="s">
        <v>38</v>
      </c>
      <c r="J69" s="61">
        <f t="shared" si="0"/>
        <v>1</v>
      </c>
      <c r="K69" s="59" t="s">
        <v>39</v>
      </c>
      <c r="L69" s="59" t="s">
        <v>4</v>
      </c>
      <c r="M69" s="62"/>
      <c r="N69" s="59"/>
      <c r="O69" s="59"/>
      <c r="P69" s="63"/>
      <c r="Q69" s="59"/>
      <c r="R69" s="59"/>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4"/>
      <c r="BA69" s="65">
        <f>ROUND(total_amount_ba($B$2,$D$2,D69,F69,J69,K69,M69),0)</f>
        <v>4473</v>
      </c>
      <c r="BB69" s="66">
        <f>BA69+SUM(N69:AZ69)</f>
        <v>4473</v>
      </c>
      <c r="BC69" s="67" t="str">
        <f>SpellNumber(L69,BB69)</f>
        <v>INR  Four Thousand Four Hundred &amp; Seventy Three  Only</v>
      </c>
      <c r="IA69" s="17">
        <v>1.56</v>
      </c>
      <c r="IB69" s="17" t="s">
        <v>223</v>
      </c>
      <c r="IC69" s="17" t="s">
        <v>109</v>
      </c>
      <c r="ID69" s="17">
        <v>55</v>
      </c>
      <c r="IE69" s="18" t="s">
        <v>335</v>
      </c>
      <c r="IF69" s="18"/>
      <c r="IG69" s="18"/>
      <c r="IH69" s="18"/>
      <c r="II69" s="18"/>
    </row>
    <row r="70" spans="1:243" s="17" customFormat="1" ht="63">
      <c r="A70" s="48">
        <v>1.57</v>
      </c>
      <c r="B70" s="81" t="s">
        <v>224</v>
      </c>
      <c r="C70" s="79" t="s">
        <v>110</v>
      </c>
      <c r="D70" s="82">
        <v>80</v>
      </c>
      <c r="E70" s="83" t="s">
        <v>335</v>
      </c>
      <c r="F70" s="84">
        <v>108.59</v>
      </c>
      <c r="G70" s="58"/>
      <c r="H70" s="59"/>
      <c r="I70" s="60" t="s">
        <v>38</v>
      </c>
      <c r="J70" s="61">
        <f t="shared" si="0"/>
        <v>1</v>
      </c>
      <c r="K70" s="59" t="s">
        <v>39</v>
      </c>
      <c r="L70" s="59" t="s">
        <v>4</v>
      </c>
      <c r="M70" s="62"/>
      <c r="N70" s="59"/>
      <c r="O70" s="59"/>
      <c r="P70" s="63"/>
      <c r="Q70" s="59"/>
      <c r="R70" s="59"/>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4"/>
      <c r="BA70" s="65">
        <f>ROUND(total_amount_ba($B$2,$D$2,D70,F70,J70,K70,M70),0)</f>
        <v>8687</v>
      </c>
      <c r="BB70" s="66">
        <f>BA70+SUM(N70:AZ70)</f>
        <v>8687</v>
      </c>
      <c r="BC70" s="67" t="str">
        <f>SpellNumber(L70,BB70)</f>
        <v>INR  Eight Thousand Six Hundred &amp; Eighty Seven  Only</v>
      </c>
      <c r="IA70" s="17">
        <v>1.57</v>
      </c>
      <c r="IB70" s="17" t="s">
        <v>224</v>
      </c>
      <c r="IC70" s="17" t="s">
        <v>110</v>
      </c>
      <c r="ID70" s="17">
        <v>80</v>
      </c>
      <c r="IE70" s="18" t="s">
        <v>335</v>
      </c>
      <c r="IF70" s="18"/>
      <c r="IG70" s="18"/>
      <c r="IH70" s="18"/>
      <c r="II70" s="18"/>
    </row>
    <row r="71" spans="1:243" s="17" customFormat="1" ht="63">
      <c r="A71" s="48">
        <v>1.58</v>
      </c>
      <c r="B71" s="81" t="s">
        <v>225</v>
      </c>
      <c r="C71" s="79" t="s">
        <v>111</v>
      </c>
      <c r="D71" s="86"/>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8"/>
      <c r="IA71" s="17">
        <v>1.58</v>
      </c>
      <c r="IB71" s="17" t="s">
        <v>225</v>
      </c>
      <c r="IC71" s="17" t="s">
        <v>111</v>
      </c>
      <c r="IE71" s="18"/>
      <c r="IF71" s="18"/>
      <c r="IG71" s="18"/>
      <c r="IH71" s="18"/>
      <c r="II71" s="18"/>
    </row>
    <row r="72" spans="1:243" s="17" customFormat="1" ht="28.5">
      <c r="A72" s="50">
        <v>1.59</v>
      </c>
      <c r="B72" s="81" t="s">
        <v>226</v>
      </c>
      <c r="C72" s="79" t="s">
        <v>112</v>
      </c>
      <c r="D72" s="82">
        <v>25</v>
      </c>
      <c r="E72" s="83" t="s">
        <v>335</v>
      </c>
      <c r="F72" s="84">
        <v>49.8</v>
      </c>
      <c r="G72" s="58"/>
      <c r="H72" s="59"/>
      <c r="I72" s="60" t="s">
        <v>38</v>
      </c>
      <c r="J72" s="61">
        <f t="shared" si="0"/>
        <v>1</v>
      </c>
      <c r="K72" s="59" t="s">
        <v>39</v>
      </c>
      <c r="L72" s="59" t="s">
        <v>4</v>
      </c>
      <c r="M72" s="62"/>
      <c r="N72" s="59"/>
      <c r="O72" s="59"/>
      <c r="P72" s="63"/>
      <c r="Q72" s="59"/>
      <c r="R72" s="59"/>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4"/>
      <c r="BA72" s="65">
        <f>ROUND(total_amount_ba($B$2,$D$2,D72,F72,J72,K72,M72),0)</f>
        <v>1245</v>
      </c>
      <c r="BB72" s="66">
        <f>BA72+SUM(N72:AZ72)</f>
        <v>1245</v>
      </c>
      <c r="BC72" s="67" t="str">
        <f>SpellNumber(L72,BB72)</f>
        <v>INR  One Thousand Two Hundred &amp; Forty Five  Only</v>
      </c>
      <c r="IA72" s="17">
        <v>1.59</v>
      </c>
      <c r="IB72" s="17" t="s">
        <v>226</v>
      </c>
      <c r="IC72" s="17" t="s">
        <v>112</v>
      </c>
      <c r="ID72" s="17">
        <v>25</v>
      </c>
      <c r="IE72" s="18" t="s">
        <v>335</v>
      </c>
      <c r="IF72" s="18"/>
      <c r="IG72" s="18"/>
      <c r="IH72" s="18"/>
      <c r="II72" s="18"/>
    </row>
    <row r="73" spans="1:243" s="17" customFormat="1" ht="78.75">
      <c r="A73" s="48">
        <v>1.6</v>
      </c>
      <c r="B73" s="81" t="s">
        <v>227</v>
      </c>
      <c r="C73" s="79" t="s">
        <v>113</v>
      </c>
      <c r="D73" s="82">
        <v>80</v>
      </c>
      <c r="E73" s="83" t="s">
        <v>335</v>
      </c>
      <c r="F73" s="84">
        <v>18.28</v>
      </c>
      <c r="G73" s="58"/>
      <c r="H73" s="59"/>
      <c r="I73" s="60" t="s">
        <v>38</v>
      </c>
      <c r="J73" s="61">
        <f t="shared" si="0"/>
        <v>1</v>
      </c>
      <c r="K73" s="59" t="s">
        <v>39</v>
      </c>
      <c r="L73" s="59" t="s">
        <v>4</v>
      </c>
      <c r="M73" s="62"/>
      <c r="N73" s="59"/>
      <c r="O73" s="59"/>
      <c r="P73" s="63"/>
      <c r="Q73" s="59"/>
      <c r="R73" s="59"/>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4"/>
      <c r="BA73" s="65">
        <f>ROUND(total_amount_ba($B$2,$D$2,D73,F73,J73,K73,M73),0)</f>
        <v>1462</v>
      </c>
      <c r="BB73" s="66">
        <f>BA73+SUM(N73:AZ73)</f>
        <v>1462</v>
      </c>
      <c r="BC73" s="67" t="str">
        <f>SpellNumber(L73,BB73)</f>
        <v>INR  One Thousand Four Hundred &amp; Sixty Two  Only</v>
      </c>
      <c r="IA73" s="17">
        <v>1.6</v>
      </c>
      <c r="IB73" s="17" t="s">
        <v>227</v>
      </c>
      <c r="IC73" s="17" t="s">
        <v>113</v>
      </c>
      <c r="ID73" s="17">
        <v>80</v>
      </c>
      <c r="IE73" s="18" t="s">
        <v>335</v>
      </c>
      <c r="IF73" s="18"/>
      <c r="IG73" s="18"/>
      <c r="IH73" s="18"/>
      <c r="II73" s="18"/>
    </row>
    <row r="74" spans="1:243" s="17" customFormat="1" ht="47.25">
      <c r="A74" s="48">
        <v>1.61</v>
      </c>
      <c r="B74" s="81" t="s">
        <v>228</v>
      </c>
      <c r="C74" s="79" t="s">
        <v>114</v>
      </c>
      <c r="D74" s="86"/>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8"/>
      <c r="IA74" s="17">
        <v>1.61</v>
      </c>
      <c r="IB74" s="17" t="s">
        <v>228</v>
      </c>
      <c r="IC74" s="17" t="s">
        <v>114</v>
      </c>
      <c r="IE74" s="18"/>
      <c r="IF74" s="18"/>
      <c r="IG74" s="18"/>
      <c r="IH74" s="18"/>
      <c r="II74" s="18"/>
    </row>
    <row r="75" spans="1:243" s="17" customFormat="1" ht="31.5">
      <c r="A75" s="50">
        <v>1.62</v>
      </c>
      <c r="B75" s="81" t="s">
        <v>229</v>
      </c>
      <c r="C75" s="79" t="s">
        <v>342</v>
      </c>
      <c r="D75" s="82">
        <v>70</v>
      </c>
      <c r="E75" s="83" t="s">
        <v>335</v>
      </c>
      <c r="F75" s="84">
        <v>95.22</v>
      </c>
      <c r="G75" s="58"/>
      <c r="H75" s="59"/>
      <c r="I75" s="60" t="s">
        <v>38</v>
      </c>
      <c r="J75" s="61">
        <f t="shared" si="0"/>
        <v>1</v>
      </c>
      <c r="K75" s="59" t="s">
        <v>39</v>
      </c>
      <c r="L75" s="59" t="s">
        <v>4</v>
      </c>
      <c r="M75" s="62"/>
      <c r="N75" s="59"/>
      <c r="O75" s="59"/>
      <c r="P75" s="63"/>
      <c r="Q75" s="59"/>
      <c r="R75" s="59"/>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4"/>
      <c r="BA75" s="65">
        <f>ROUND(total_amount_ba($B$2,$D$2,D75,F75,J75,K75,M75),0)</f>
        <v>6665</v>
      </c>
      <c r="BB75" s="66">
        <f>BA75+SUM(N75:AZ75)</f>
        <v>6665</v>
      </c>
      <c r="BC75" s="67" t="str">
        <f>SpellNumber(L75,BB75)</f>
        <v>INR  Six Thousand Six Hundred &amp; Sixty Five  Only</v>
      </c>
      <c r="IA75" s="17">
        <v>1.62</v>
      </c>
      <c r="IB75" s="17" t="s">
        <v>229</v>
      </c>
      <c r="IC75" s="17" t="s">
        <v>342</v>
      </c>
      <c r="ID75" s="17">
        <v>70</v>
      </c>
      <c r="IE75" s="18" t="s">
        <v>335</v>
      </c>
      <c r="IF75" s="18"/>
      <c r="IG75" s="18"/>
      <c r="IH75" s="18"/>
      <c r="II75" s="18"/>
    </row>
    <row r="76" spans="1:243" s="17" customFormat="1" ht="15.75">
      <c r="A76" s="48">
        <v>1.63</v>
      </c>
      <c r="B76" s="81" t="s">
        <v>230</v>
      </c>
      <c r="C76" s="79" t="s">
        <v>343</v>
      </c>
      <c r="D76" s="86"/>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8"/>
      <c r="IA76" s="17">
        <v>1.63</v>
      </c>
      <c r="IB76" s="17" t="s">
        <v>230</v>
      </c>
      <c r="IC76" s="17" t="s">
        <v>343</v>
      </c>
      <c r="IE76" s="18"/>
      <c r="IF76" s="18"/>
      <c r="IG76" s="18"/>
      <c r="IH76" s="18"/>
      <c r="II76" s="18"/>
    </row>
    <row r="77" spans="1:243" s="17" customFormat="1" ht="110.25">
      <c r="A77" s="48">
        <v>1.64</v>
      </c>
      <c r="B77" s="81" t="s">
        <v>231</v>
      </c>
      <c r="C77" s="79" t="s">
        <v>344</v>
      </c>
      <c r="D77" s="86"/>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8"/>
      <c r="IA77" s="17">
        <v>1.64</v>
      </c>
      <c r="IB77" s="17" t="s">
        <v>231</v>
      </c>
      <c r="IC77" s="17" t="s">
        <v>344</v>
      </c>
      <c r="IE77" s="18"/>
      <c r="IF77" s="18"/>
      <c r="IG77" s="18"/>
      <c r="IH77" s="18"/>
      <c r="II77" s="18"/>
    </row>
    <row r="78" spans="1:243" s="17" customFormat="1" ht="28.5">
      <c r="A78" s="50">
        <v>1.65</v>
      </c>
      <c r="B78" s="81" t="s">
        <v>232</v>
      </c>
      <c r="C78" s="79" t="s">
        <v>345</v>
      </c>
      <c r="D78" s="82">
        <v>5</v>
      </c>
      <c r="E78" s="83" t="s">
        <v>335</v>
      </c>
      <c r="F78" s="84">
        <v>419.11</v>
      </c>
      <c r="G78" s="58"/>
      <c r="H78" s="59"/>
      <c r="I78" s="60" t="s">
        <v>38</v>
      </c>
      <c r="J78" s="61">
        <f t="shared" si="0"/>
        <v>1</v>
      </c>
      <c r="K78" s="59" t="s">
        <v>39</v>
      </c>
      <c r="L78" s="59" t="s">
        <v>4</v>
      </c>
      <c r="M78" s="62"/>
      <c r="N78" s="59"/>
      <c r="O78" s="59"/>
      <c r="P78" s="63"/>
      <c r="Q78" s="59"/>
      <c r="R78" s="59"/>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4"/>
      <c r="BA78" s="65">
        <f>ROUND(total_amount_ba($B$2,$D$2,D78,F78,J78,K78,M78),0)</f>
        <v>2096</v>
      </c>
      <c r="BB78" s="66">
        <f>BA78+SUM(N78:AZ78)</f>
        <v>2096</v>
      </c>
      <c r="BC78" s="67" t="str">
        <f>SpellNumber(L78,BB78)</f>
        <v>INR  Two Thousand  &amp;Ninety Six  Only</v>
      </c>
      <c r="IA78" s="17">
        <v>1.65</v>
      </c>
      <c r="IB78" s="17" t="s">
        <v>232</v>
      </c>
      <c r="IC78" s="17" t="s">
        <v>345</v>
      </c>
      <c r="ID78" s="17">
        <v>5</v>
      </c>
      <c r="IE78" s="18" t="s">
        <v>335</v>
      </c>
      <c r="IF78" s="18"/>
      <c r="IG78" s="18"/>
      <c r="IH78" s="18"/>
      <c r="II78" s="18"/>
    </row>
    <row r="79" spans="1:243" s="17" customFormat="1" ht="369.75" customHeight="1">
      <c r="A79" s="48">
        <v>1.66</v>
      </c>
      <c r="B79" s="81" t="s">
        <v>233</v>
      </c>
      <c r="C79" s="79" t="s">
        <v>346</v>
      </c>
      <c r="D79" s="82">
        <v>20</v>
      </c>
      <c r="E79" s="83" t="s">
        <v>335</v>
      </c>
      <c r="F79" s="84">
        <v>249.89</v>
      </c>
      <c r="G79" s="58"/>
      <c r="H79" s="59"/>
      <c r="I79" s="60" t="s">
        <v>38</v>
      </c>
      <c r="J79" s="61">
        <f t="shared" si="0"/>
        <v>1</v>
      </c>
      <c r="K79" s="59" t="s">
        <v>39</v>
      </c>
      <c r="L79" s="59" t="s">
        <v>4</v>
      </c>
      <c r="M79" s="62"/>
      <c r="N79" s="59"/>
      <c r="O79" s="59"/>
      <c r="P79" s="63"/>
      <c r="Q79" s="59"/>
      <c r="R79" s="59"/>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4"/>
      <c r="BA79" s="65">
        <f>ROUND(total_amount_ba($B$2,$D$2,D79,F79,J79,K79,M79),0)</f>
        <v>4998</v>
      </c>
      <c r="BB79" s="66">
        <f>BA79+SUM(N79:AZ79)</f>
        <v>4998</v>
      </c>
      <c r="BC79" s="67" t="str">
        <f>SpellNumber(L79,BB79)</f>
        <v>INR  Four Thousand Nine Hundred &amp; Ninety Eight  Only</v>
      </c>
      <c r="IA79" s="17">
        <v>1.66</v>
      </c>
      <c r="IB79" s="17" t="s">
        <v>233</v>
      </c>
      <c r="IC79" s="17" t="s">
        <v>346</v>
      </c>
      <c r="ID79" s="17">
        <v>20</v>
      </c>
      <c r="IE79" s="18" t="s">
        <v>335</v>
      </c>
      <c r="IF79" s="18"/>
      <c r="IG79" s="18"/>
      <c r="IH79" s="18"/>
      <c r="II79" s="18"/>
    </row>
    <row r="80" spans="1:243" s="17" customFormat="1" ht="94.5">
      <c r="A80" s="48">
        <v>1.67</v>
      </c>
      <c r="B80" s="81" t="s">
        <v>234</v>
      </c>
      <c r="C80" s="79" t="s">
        <v>347</v>
      </c>
      <c r="D80" s="82">
        <v>3</v>
      </c>
      <c r="E80" s="83" t="s">
        <v>337</v>
      </c>
      <c r="F80" s="84">
        <v>285.8</v>
      </c>
      <c r="G80" s="58"/>
      <c r="H80" s="59"/>
      <c r="I80" s="60" t="s">
        <v>38</v>
      </c>
      <c r="J80" s="61">
        <f t="shared" si="0"/>
        <v>1</v>
      </c>
      <c r="K80" s="59" t="s">
        <v>39</v>
      </c>
      <c r="L80" s="59" t="s">
        <v>4</v>
      </c>
      <c r="M80" s="62"/>
      <c r="N80" s="59"/>
      <c r="O80" s="59"/>
      <c r="P80" s="63"/>
      <c r="Q80" s="59"/>
      <c r="R80" s="59"/>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4"/>
      <c r="BA80" s="65">
        <f>ROUND(total_amount_ba($B$2,$D$2,D80,F80,J80,K80,M80),0)</f>
        <v>857</v>
      </c>
      <c r="BB80" s="66">
        <f>BA80+SUM(N80:AZ80)</f>
        <v>857</v>
      </c>
      <c r="BC80" s="67" t="str">
        <f>SpellNumber(L80,BB80)</f>
        <v>INR  Eight Hundred &amp; Fifty Seven  Only</v>
      </c>
      <c r="IA80" s="17">
        <v>1.67</v>
      </c>
      <c r="IB80" s="17" t="s">
        <v>234</v>
      </c>
      <c r="IC80" s="17" t="s">
        <v>347</v>
      </c>
      <c r="ID80" s="17">
        <v>3</v>
      </c>
      <c r="IE80" s="18" t="s">
        <v>337</v>
      </c>
      <c r="IF80" s="18"/>
      <c r="IG80" s="18"/>
      <c r="IH80" s="18"/>
      <c r="II80" s="18"/>
    </row>
    <row r="81" spans="1:243" s="17" customFormat="1" ht="15.75">
      <c r="A81" s="50">
        <v>1.68</v>
      </c>
      <c r="B81" s="81" t="s">
        <v>235</v>
      </c>
      <c r="C81" s="79" t="s">
        <v>348</v>
      </c>
      <c r="D81" s="86"/>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8"/>
      <c r="IA81" s="17">
        <v>1.68</v>
      </c>
      <c r="IB81" s="17" t="s">
        <v>235</v>
      </c>
      <c r="IC81" s="17" t="s">
        <v>348</v>
      </c>
      <c r="IE81" s="18"/>
      <c r="IF81" s="18"/>
      <c r="IG81" s="18"/>
      <c r="IH81" s="18"/>
      <c r="II81" s="18"/>
    </row>
    <row r="82" spans="1:243" s="17" customFormat="1" ht="63">
      <c r="A82" s="48">
        <v>1.69</v>
      </c>
      <c r="B82" s="81" t="s">
        <v>236</v>
      </c>
      <c r="C82" s="79" t="s">
        <v>349</v>
      </c>
      <c r="D82" s="86"/>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8"/>
      <c r="IA82" s="17">
        <v>1.69</v>
      </c>
      <c r="IB82" s="17" t="s">
        <v>236</v>
      </c>
      <c r="IC82" s="17" t="s">
        <v>349</v>
      </c>
      <c r="IE82" s="18"/>
      <c r="IF82" s="18"/>
      <c r="IG82" s="18"/>
      <c r="IH82" s="18"/>
      <c r="II82" s="18"/>
    </row>
    <row r="83" spans="1:243" s="17" customFormat="1" ht="31.5">
      <c r="A83" s="48">
        <v>1.7</v>
      </c>
      <c r="B83" s="81" t="s">
        <v>237</v>
      </c>
      <c r="C83" s="79" t="s">
        <v>350</v>
      </c>
      <c r="D83" s="82">
        <v>0.35</v>
      </c>
      <c r="E83" s="83" t="s">
        <v>334</v>
      </c>
      <c r="F83" s="84">
        <v>1759.84</v>
      </c>
      <c r="G83" s="58"/>
      <c r="H83" s="59"/>
      <c r="I83" s="60" t="s">
        <v>38</v>
      </c>
      <c r="J83" s="61">
        <f t="shared" si="0"/>
        <v>1</v>
      </c>
      <c r="K83" s="59" t="s">
        <v>39</v>
      </c>
      <c r="L83" s="59" t="s">
        <v>4</v>
      </c>
      <c r="M83" s="62"/>
      <c r="N83" s="59"/>
      <c r="O83" s="59"/>
      <c r="P83" s="63"/>
      <c r="Q83" s="59"/>
      <c r="R83" s="59"/>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4"/>
      <c r="BA83" s="65">
        <f>ROUND(total_amount_ba($B$2,$D$2,D83,F83,J83,K83,M83),0)</f>
        <v>616</v>
      </c>
      <c r="BB83" s="66">
        <f>BA83+SUM(N83:AZ83)</f>
        <v>616</v>
      </c>
      <c r="BC83" s="67" t="str">
        <f>SpellNumber(L83,BB83)</f>
        <v>INR  Six Hundred &amp; Sixteen  Only</v>
      </c>
      <c r="IA83" s="17">
        <v>1.7</v>
      </c>
      <c r="IB83" s="17" t="s">
        <v>237</v>
      </c>
      <c r="IC83" s="17" t="s">
        <v>350</v>
      </c>
      <c r="ID83" s="17">
        <v>0.35</v>
      </c>
      <c r="IE83" s="18" t="s">
        <v>334</v>
      </c>
      <c r="IF83" s="18"/>
      <c r="IG83" s="18"/>
      <c r="IH83" s="18"/>
      <c r="II83" s="18"/>
    </row>
    <row r="84" spans="1:243" s="17" customFormat="1" ht="31.5">
      <c r="A84" s="50">
        <v>1.71</v>
      </c>
      <c r="B84" s="81" t="s">
        <v>238</v>
      </c>
      <c r="C84" s="79" t="s">
        <v>351</v>
      </c>
      <c r="D84" s="82">
        <v>1</v>
      </c>
      <c r="E84" s="83" t="s">
        <v>334</v>
      </c>
      <c r="F84" s="84">
        <v>1086.89</v>
      </c>
      <c r="G84" s="58"/>
      <c r="H84" s="59"/>
      <c r="I84" s="60" t="s">
        <v>38</v>
      </c>
      <c r="J84" s="61">
        <f t="shared" si="0"/>
        <v>1</v>
      </c>
      <c r="K84" s="59" t="s">
        <v>39</v>
      </c>
      <c r="L84" s="59" t="s">
        <v>4</v>
      </c>
      <c r="M84" s="62"/>
      <c r="N84" s="59"/>
      <c r="O84" s="59"/>
      <c r="P84" s="63"/>
      <c r="Q84" s="59"/>
      <c r="R84" s="59"/>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4"/>
      <c r="BA84" s="65">
        <f>ROUND(total_amount_ba($B$2,$D$2,D84,F84,J84,K84,M84),0)</f>
        <v>1087</v>
      </c>
      <c r="BB84" s="66">
        <f>BA84+SUM(N84:AZ84)</f>
        <v>1087</v>
      </c>
      <c r="BC84" s="67" t="str">
        <f>SpellNumber(L84,BB84)</f>
        <v>INR  One Thousand  &amp;Eighty Seven  Only</v>
      </c>
      <c r="IA84" s="17">
        <v>1.71</v>
      </c>
      <c r="IB84" s="17" t="s">
        <v>238</v>
      </c>
      <c r="IC84" s="17" t="s">
        <v>351</v>
      </c>
      <c r="ID84" s="17">
        <v>1</v>
      </c>
      <c r="IE84" s="18" t="s">
        <v>334</v>
      </c>
      <c r="IF84" s="18"/>
      <c r="IG84" s="18"/>
      <c r="IH84" s="18"/>
      <c r="II84" s="18"/>
    </row>
    <row r="85" spans="1:243" s="17" customFormat="1" ht="63">
      <c r="A85" s="48">
        <v>1.72</v>
      </c>
      <c r="B85" s="81" t="s">
        <v>239</v>
      </c>
      <c r="C85" s="79" t="s">
        <v>352</v>
      </c>
      <c r="D85" s="82">
        <v>1</v>
      </c>
      <c r="E85" s="83" t="s">
        <v>334</v>
      </c>
      <c r="F85" s="84">
        <v>2567.38</v>
      </c>
      <c r="G85" s="58"/>
      <c r="H85" s="59"/>
      <c r="I85" s="60" t="s">
        <v>38</v>
      </c>
      <c r="J85" s="61">
        <f t="shared" si="0"/>
        <v>1</v>
      </c>
      <c r="K85" s="59" t="s">
        <v>39</v>
      </c>
      <c r="L85" s="59" t="s">
        <v>4</v>
      </c>
      <c r="M85" s="62"/>
      <c r="N85" s="59"/>
      <c r="O85" s="59"/>
      <c r="P85" s="63"/>
      <c r="Q85" s="59"/>
      <c r="R85" s="59"/>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4"/>
      <c r="BA85" s="65">
        <f>ROUND(total_amount_ba($B$2,$D$2,D85,F85,J85,K85,M85),0)</f>
        <v>2567</v>
      </c>
      <c r="BB85" s="66">
        <f>BA85+SUM(N85:AZ85)</f>
        <v>2567</v>
      </c>
      <c r="BC85" s="67" t="str">
        <f>SpellNumber(L85,BB85)</f>
        <v>INR  Two Thousand Five Hundred &amp; Sixty Seven  Only</v>
      </c>
      <c r="IA85" s="17">
        <v>1.72</v>
      </c>
      <c r="IB85" s="17" t="s">
        <v>239</v>
      </c>
      <c r="IC85" s="17" t="s">
        <v>352</v>
      </c>
      <c r="ID85" s="17">
        <v>1</v>
      </c>
      <c r="IE85" s="18" t="s">
        <v>334</v>
      </c>
      <c r="IF85" s="18"/>
      <c r="IG85" s="18"/>
      <c r="IH85" s="18"/>
      <c r="II85" s="18"/>
    </row>
    <row r="86" spans="1:243" s="17" customFormat="1" ht="63">
      <c r="A86" s="48">
        <v>1.73</v>
      </c>
      <c r="B86" s="81" t="s">
        <v>240</v>
      </c>
      <c r="C86" s="79" t="s">
        <v>353</v>
      </c>
      <c r="D86" s="86"/>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8"/>
      <c r="IA86" s="17">
        <v>1.73</v>
      </c>
      <c r="IB86" s="17" t="s">
        <v>240</v>
      </c>
      <c r="IC86" s="17" t="s">
        <v>353</v>
      </c>
      <c r="IE86" s="18"/>
      <c r="IF86" s="18"/>
      <c r="IG86" s="18"/>
      <c r="IH86" s="18"/>
      <c r="II86" s="18"/>
    </row>
    <row r="87" spans="1:243" s="17" customFormat="1" ht="28.5">
      <c r="A87" s="50">
        <v>1.74</v>
      </c>
      <c r="B87" s="81" t="s">
        <v>241</v>
      </c>
      <c r="C87" s="79" t="s">
        <v>354</v>
      </c>
      <c r="D87" s="82">
        <v>5</v>
      </c>
      <c r="E87" s="83" t="s">
        <v>334</v>
      </c>
      <c r="F87" s="84">
        <v>1489.22</v>
      </c>
      <c r="G87" s="58"/>
      <c r="H87" s="59"/>
      <c r="I87" s="60" t="s">
        <v>38</v>
      </c>
      <c r="J87" s="61">
        <f aca="true" t="shared" si="4" ref="J87:J147">IF(I87="Less(-)",-1,1)</f>
        <v>1</v>
      </c>
      <c r="K87" s="59" t="s">
        <v>39</v>
      </c>
      <c r="L87" s="59" t="s">
        <v>4</v>
      </c>
      <c r="M87" s="62"/>
      <c r="N87" s="59"/>
      <c r="O87" s="59"/>
      <c r="P87" s="63"/>
      <c r="Q87" s="59"/>
      <c r="R87" s="59"/>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4"/>
      <c r="BA87" s="65">
        <f aca="true" t="shared" si="5" ref="BA87:BA147">ROUND(total_amount_ba($B$2,$D$2,D87,F87,J87,K87,M87),0)</f>
        <v>7446</v>
      </c>
      <c r="BB87" s="66">
        <f aca="true" t="shared" si="6" ref="BB87:BB147">BA87+SUM(N87:AZ87)</f>
        <v>7446</v>
      </c>
      <c r="BC87" s="67" t="str">
        <f aca="true" t="shared" si="7" ref="BC87:BC147">SpellNumber(L87,BB87)</f>
        <v>INR  Seven Thousand Four Hundred &amp; Forty Six  Only</v>
      </c>
      <c r="IA87" s="17">
        <v>1.74</v>
      </c>
      <c r="IB87" s="17" t="s">
        <v>241</v>
      </c>
      <c r="IC87" s="17" t="s">
        <v>354</v>
      </c>
      <c r="ID87" s="17">
        <v>5</v>
      </c>
      <c r="IE87" s="18" t="s">
        <v>334</v>
      </c>
      <c r="IF87" s="18"/>
      <c r="IG87" s="18"/>
      <c r="IH87" s="18"/>
      <c r="II87" s="18"/>
    </row>
    <row r="88" spans="1:243" s="17" customFormat="1" ht="94.5">
      <c r="A88" s="48">
        <v>1.75</v>
      </c>
      <c r="B88" s="81" t="s">
        <v>242</v>
      </c>
      <c r="C88" s="79" t="s">
        <v>355</v>
      </c>
      <c r="D88" s="82">
        <v>3</v>
      </c>
      <c r="E88" s="83" t="s">
        <v>334</v>
      </c>
      <c r="F88" s="84">
        <v>192.33</v>
      </c>
      <c r="G88" s="58"/>
      <c r="H88" s="59"/>
      <c r="I88" s="60" t="s">
        <v>38</v>
      </c>
      <c r="J88" s="61">
        <f t="shared" si="4"/>
        <v>1</v>
      </c>
      <c r="K88" s="59" t="s">
        <v>39</v>
      </c>
      <c r="L88" s="59" t="s">
        <v>4</v>
      </c>
      <c r="M88" s="62"/>
      <c r="N88" s="59"/>
      <c r="O88" s="59"/>
      <c r="P88" s="63"/>
      <c r="Q88" s="59"/>
      <c r="R88" s="59"/>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4"/>
      <c r="BA88" s="65">
        <f t="shared" si="5"/>
        <v>577</v>
      </c>
      <c r="BB88" s="66">
        <f t="shared" si="6"/>
        <v>577</v>
      </c>
      <c r="BC88" s="67" t="str">
        <f t="shared" si="7"/>
        <v>INR  Five Hundred &amp; Seventy Seven  Only</v>
      </c>
      <c r="IA88" s="17">
        <v>1.75</v>
      </c>
      <c r="IB88" s="17" t="s">
        <v>242</v>
      </c>
      <c r="IC88" s="17" t="s">
        <v>355</v>
      </c>
      <c r="ID88" s="17">
        <v>3</v>
      </c>
      <c r="IE88" s="18" t="s">
        <v>334</v>
      </c>
      <c r="IF88" s="18"/>
      <c r="IG88" s="18"/>
      <c r="IH88" s="18"/>
      <c r="II88" s="18"/>
    </row>
    <row r="89" spans="1:243" s="17" customFormat="1" ht="15.75">
      <c r="A89" s="48">
        <v>1.76</v>
      </c>
      <c r="B89" s="81" t="s">
        <v>243</v>
      </c>
      <c r="C89" s="79" t="s">
        <v>356</v>
      </c>
      <c r="D89" s="86"/>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8"/>
      <c r="IA89" s="17">
        <v>1.76</v>
      </c>
      <c r="IB89" s="17" t="s">
        <v>243</v>
      </c>
      <c r="IC89" s="17" t="s">
        <v>356</v>
      </c>
      <c r="IE89" s="18"/>
      <c r="IF89" s="18"/>
      <c r="IG89" s="18"/>
      <c r="IH89" s="18"/>
      <c r="II89" s="18"/>
    </row>
    <row r="90" spans="1:243" s="17" customFormat="1" ht="31.5">
      <c r="A90" s="50">
        <v>1.77</v>
      </c>
      <c r="B90" s="81" t="s">
        <v>244</v>
      </c>
      <c r="C90" s="79" t="s">
        <v>357</v>
      </c>
      <c r="D90" s="86"/>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8"/>
      <c r="IA90" s="17">
        <v>1.77</v>
      </c>
      <c r="IB90" s="17" t="s">
        <v>244</v>
      </c>
      <c r="IC90" s="17" t="s">
        <v>357</v>
      </c>
      <c r="IE90" s="18"/>
      <c r="IF90" s="18"/>
      <c r="IG90" s="18"/>
      <c r="IH90" s="18"/>
      <c r="II90" s="18"/>
    </row>
    <row r="91" spans="1:243" s="17" customFormat="1" ht="15.75">
      <c r="A91" s="48">
        <v>1.78</v>
      </c>
      <c r="B91" s="81" t="s">
        <v>245</v>
      </c>
      <c r="C91" s="79" t="s">
        <v>358</v>
      </c>
      <c r="D91" s="86"/>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8"/>
      <c r="IA91" s="17">
        <v>1.78</v>
      </c>
      <c r="IB91" s="17" t="s">
        <v>245</v>
      </c>
      <c r="IC91" s="17" t="s">
        <v>358</v>
      </c>
      <c r="IE91" s="18"/>
      <c r="IF91" s="18"/>
      <c r="IG91" s="18"/>
      <c r="IH91" s="18"/>
      <c r="II91" s="18"/>
    </row>
    <row r="92" spans="1:243" s="17" customFormat="1" ht="28.5">
      <c r="A92" s="48">
        <v>1.79</v>
      </c>
      <c r="B92" s="81" t="s">
        <v>246</v>
      </c>
      <c r="C92" s="79" t="s">
        <v>359</v>
      </c>
      <c r="D92" s="82">
        <v>3</v>
      </c>
      <c r="E92" s="83" t="s">
        <v>337</v>
      </c>
      <c r="F92" s="84">
        <v>91.49</v>
      </c>
      <c r="G92" s="58"/>
      <c r="H92" s="59"/>
      <c r="I92" s="60" t="s">
        <v>38</v>
      </c>
      <c r="J92" s="61">
        <f t="shared" si="4"/>
        <v>1</v>
      </c>
      <c r="K92" s="59" t="s">
        <v>39</v>
      </c>
      <c r="L92" s="59" t="s">
        <v>4</v>
      </c>
      <c r="M92" s="62"/>
      <c r="N92" s="59"/>
      <c r="O92" s="59"/>
      <c r="P92" s="63"/>
      <c r="Q92" s="59"/>
      <c r="R92" s="59"/>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4"/>
      <c r="BA92" s="65">
        <f t="shared" si="5"/>
        <v>274</v>
      </c>
      <c r="BB92" s="66">
        <f t="shared" si="6"/>
        <v>274</v>
      </c>
      <c r="BC92" s="67" t="str">
        <f t="shared" si="7"/>
        <v>INR  Two Hundred &amp; Seventy Four  Only</v>
      </c>
      <c r="IA92" s="17">
        <v>1.79</v>
      </c>
      <c r="IB92" s="17" t="s">
        <v>246</v>
      </c>
      <c r="IC92" s="17" t="s">
        <v>359</v>
      </c>
      <c r="ID92" s="17">
        <v>3</v>
      </c>
      <c r="IE92" s="18" t="s">
        <v>337</v>
      </c>
      <c r="IF92" s="18"/>
      <c r="IG92" s="18"/>
      <c r="IH92" s="18"/>
      <c r="II92" s="18"/>
    </row>
    <row r="93" spans="1:243" s="17" customFormat="1" ht="63">
      <c r="A93" s="50">
        <v>1.8</v>
      </c>
      <c r="B93" s="81" t="s">
        <v>247</v>
      </c>
      <c r="C93" s="79" t="s">
        <v>360</v>
      </c>
      <c r="D93" s="86"/>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8"/>
      <c r="IA93" s="17">
        <v>1.8</v>
      </c>
      <c r="IB93" s="17" t="s">
        <v>247</v>
      </c>
      <c r="IC93" s="17" t="s">
        <v>360</v>
      </c>
      <c r="IE93" s="18"/>
      <c r="IF93" s="18"/>
      <c r="IG93" s="18"/>
      <c r="IH93" s="18"/>
      <c r="II93" s="18"/>
    </row>
    <row r="94" spans="1:243" s="17" customFormat="1" ht="28.5">
      <c r="A94" s="48">
        <v>1.81</v>
      </c>
      <c r="B94" s="81" t="s">
        <v>248</v>
      </c>
      <c r="C94" s="79" t="s">
        <v>361</v>
      </c>
      <c r="D94" s="82">
        <v>3</v>
      </c>
      <c r="E94" s="83" t="s">
        <v>337</v>
      </c>
      <c r="F94" s="84">
        <v>1593.34</v>
      </c>
      <c r="G94" s="58"/>
      <c r="H94" s="59"/>
      <c r="I94" s="60" t="s">
        <v>38</v>
      </c>
      <c r="J94" s="61">
        <f t="shared" si="4"/>
        <v>1</v>
      </c>
      <c r="K94" s="59" t="s">
        <v>39</v>
      </c>
      <c r="L94" s="59" t="s">
        <v>4</v>
      </c>
      <c r="M94" s="62"/>
      <c r="N94" s="59"/>
      <c r="O94" s="59"/>
      <c r="P94" s="63"/>
      <c r="Q94" s="59"/>
      <c r="R94" s="59"/>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4"/>
      <c r="BA94" s="65">
        <f t="shared" si="5"/>
        <v>4780</v>
      </c>
      <c r="BB94" s="66">
        <f t="shared" si="6"/>
        <v>4780</v>
      </c>
      <c r="BC94" s="67" t="str">
        <f t="shared" si="7"/>
        <v>INR  Four Thousand Seven Hundred &amp; Eighty  Only</v>
      </c>
      <c r="IA94" s="17">
        <v>1.81</v>
      </c>
      <c r="IB94" s="17" t="s">
        <v>248</v>
      </c>
      <c r="IC94" s="17" t="s">
        <v>361</v>
      </c>
      <c r="ID94" s="17">
        <v>3</v>
      </c>
      <c r="IE94" s="18" t="s">
        <v>337</v>
      </c>
      <c r="IF94" s="18"/>
      <c r="IG94" s="18"/>
      <c r="IH94" s="18"/>
      <c r="II94" s="18"/>
    </row>
    <row r="95" spans="1:243" s="17" customFormat="1" ht="15.75">
      <c r="A95" s="48">
        <v>1.82</v>
      </c>
      <c r="B95" s="81" t="s">
        <v>249</v>
      </c>
      <c r="C95" s="79" t="s">
        <v>362</v>
      </c>
      <c r="D95" s="86"/>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8"/>
      <c r="IA95" s="17">
        <v>1.82</v>
      </c>
      <c r="IB95" s="17" t="s">
        <v>249</v>
      </c>
      <c r="IC95" s="17" t="s">
        <v>362</v>
      </c>
      <c r="IE95" s="18"/>
      <c r="IF95" s="18"/>
      <c r="IG95" s="18"/>
      <c r="IH95" s="18"/>
      <c r="II95" s="18"/>
    </row>
    <row r="96" spans="1:243" s="17" customFormat="1" ht="15.75">
      <c r="A96" s="50">
        <v>1.83</v>
      </c>
      <c r="B96" s="81" t="s">
        <v>250</v>
      </c>
      <c r="C96" s="79" t="s">
        <v>363</v>
      </c>
      <c r="D96" s="86"/>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8"/>
      <c r="IA96" s="17">
        <v>1.83</v>
      </c>
      <c r="IB96" s="17" t="s">
        <v>250</v>
      </c>
      <c r="IC96" s="17" t="s">
        <v>363</v>
      </c>
      <c r="IE96" s="18"/>
      <c r="IF96" s="18"/>
      <c r="IG96" s="18"/>
      <c r="IH96" s="18"/>
      <c r="II96" s="18"/>
    </row>
    <row r="97" spans="1:243" s="17" customFormat="1" ht="31.5">
      <c r="A97" s="48">
        <v>1.84</v>
      </c>
      <c r="B97" s="81" t="s">
        <v>251</v>
      </c>
      <c r="C97" s="79" t="s">
        <v>364</v>
      </c>
      <c r="D97" s="82">
        <v>30</v>
      </c>
      <c r="E97" s="83" t="s">
        <v>338</v>
      </c>
      <c r="F97" s="84">
        <v>944.67</v>
      </c>
      <c r="G97" s="58"/>
      <c r="H97" s="59"/>
      <c r="I97" s="60" t="s">
        <v>38</v>
      </c>
      <c r="J97" s="61">
        <f t="shared" si="4"/>
        <v>1</v>
      </c>
      <c r="K97" s="59" t="s">
        <v>39</v>
      </c>
      <c r="L97" s="59" t="s">
        <v>4</v>
      </c>
      <c r="M97" s="62"/>
      <c r="N97" s="59"/>
      <c r="O97" s="59"/>
      <c r="P97" s="63"/>
      <c r="Q97" s="59"/>
      <c r="R97" s="59"/>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4"/>
      <c r="BA97" s="65">
        <f t="shared" si="5"/>
        <v>28340</v>
      </c>
      <c r="BB97" s="66">
        <f t="shared" si="6"/>
        <v>28340</v>
      </c>
      <c r="BC97" s="67" t="str">
        <f t="shared" si="7"/>
        <v>INR  Twenty Eight Thousand Three Hundred &amp; Forty  Only</v>
      </c>
      <c r="IA97" s="17">
        <v>1.84</v>
      </c>
      <c r="IB97" s="17" t="s">
        <v>251</v>
      </c>
      <c r="IC97" s="17" t="s">
        <v>364</v>
      </c>
      <c r="ID97" s="17">
        <v>30</v>
      </c>
      <c r="IE97" s="18" t="s">
        <v>338</v>
      </c>
      <c r="IF97" s="18"/>
      <c r="IG97" s="18"/>
      <c r="IH97" s="18"/>
      <c r="II97" s="18"/>
    </row>
    <row r="98" spans="1:243" s="17" customFormat="1" ht="110.25">
      <c r="A98" s="48">
        <v>1.85</v>
      </c>
      <c r="B98" s="81" t="s">
        <v>252</v>
      </c>
      <c r="C98" s="79" t="s">
        <v>365</v>
      </c>
      <c r="D98" s="86"/>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8"/>
      <c r="IA98" s="17">
        <v>1.85</v>
      </c>
      <c r="IB98" s="17" t="s">
        <v>252</v>
      </c>
      <c r="IC98" s="17" t="s">
        <v>365</v>
      </c>
      <c r="IE98" s="18"/>
      <c r="IF98" s="18"/>
      <c r="IG98" s="18"/>
      <c r="IH98" s="18"/>
      <c r="II98" s="18"/>
    </row>
    <row r="99" spans="1:243" s="17" customFormat="1" ht="28.5">
      <c r="A99" s="50">
        <v>1.86</v>
      </c>
      <c r="B99" s="81" t="s">
        <v>253</v>
      </c>
      <c r="C99" s="79" t="s">
        <v>366</v>
      </c>
      <c r="D99" s="82">
        <v>8</v>
      </c>
      <c r="E99" s="83" t="s">
        <v>337</v>
      </c>
      <c r="F99" s="84">
        <v>270.45</v>
      </c>
      <c r="G99" s="58"/>
      <c r="H99" s="59"/>
      <c r="I99" s="60" t="s">
        <v>38</v>
      </c>
      <c r="J99" s="61">
        <f t="shared" si="4"/>
        <v>1</v>
      </c>
      <c r="K99" s="59" t="s">
        <v>39</v>
      </c>
      <c r="L99" s="59" t="s">
        <v>4</v>
      </c>
      <c r="M99" s="62"/>
      <c r="N99" s="59"/>
      <c r="O99" s="59"/>
      <c r="P99" s="63"/>
      <c r="Q99" s="59"/>
      <c r="R99" s="59"/>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4"/>
      <c r="BA99" s="65">
        <f t="shared" si="5"/>
        <v>2164</v>
      </c>
      <c r="BB99" s="66">
        <f t="shared" si="6"/>
        <v>2164</v>
      </c>
      <c r="BC99" s="67" t="str">
        <f t="shared" si="7"/>
        <v>INR  Two Thousand One Hundred &amp; Sixty Four  Only</v>
      </c>
      <c r="IA99" s="17">
        <v>1.86</v>
      </c>
      <c r="IB99" s="17" t="s">
        <v>253</v>
      </c>
      <c r="IC99" s="17" t="s">
        <v>366</v>
      </c>
      <c r="ID99" s="17">
        <v>8</v>
      </c>
      <c r="IE99" s="18" t="s">
        <v>337</v>
      </c>
      <c r="IF99" s="18"/>
      <c r="IG99" s="18"/>
      <c r="IH99" s="18"/>
      <c r="II99" s="18"/>
    </row>
    <row r="100" spans="1:243" s="17" customFormat="1" ht="15.75">
      <c r="A100" s="48">
        <v>1.87</v>
      </c>
      <c r="B100" s="81" t="s">
        <v>254</v>
      </c>
      <c r="C100" s="79" t="s">
        <v>367</v>
      </c>
      <c r="D100" s="86"/>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8"/>
      <c r="IA100" s="17">
        <v>1.87</v>
      </c>
      <c r="IB100" s="17" t="s">
        <v>254</v>
      </c>
      <c r="IC100" s="17" t="s">
        <v>367</v>
      </c>
      <c r="IE100" s="18"/>
      <c r="IF100" s="18"/>
      <c r="IG100" s="18"/>
      <c r="IH100" s="18"/>
      <c r="II100" s="18"/>
    </row>
    <row r="101" spans="1:243" s="17" customFormat="1" ht="15.75">
      <c r="A101" s="48">
        <v>1.88</v>
      </c>
      <c r="B101" s="81" t="s">
        <v>250</v>
      </c>
      <c r="C101" s="79" t="s">
        <v>368</v>
      </c>
      <c r="D101" s="86"/>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8"/>
      <c r="IA101" s="17">
        <v>1.88</v>
      </c>
      <c r="IB101" s="17" t="s">
        <v>250</v>
      </c>
      <c r="IC101" s="17" t="s">
        <v>368</v>
      </c>
      <c r="IE101" s="18"/>
      <c r="IF101" s="18"/>
      <c r="IG101" s="18"/>
      <c r="IH101" s="18"/>
      <c r="II101" s="18"/>
    </row>
    <row r="102" spans="1:243" s="17" customFormat="1" ht="28.5">
      <c r="A102" s="50">
        <v>1.89</v>
      </c>
      <c r="B102" s="81" t="s">
        <v>255</v>
      </c>
      <c r="C102" s="79" t="s">
        <v>369</v>
      </c>
      <c r="D102" s="82">
        <v>5</v>
      </c>
      <c r="E102" s="83" t="s">
        <v>337</v>
      </c>
      <c r="F102" s="84">
        <v>385.58</v>
      </c>
      <c r="G102" s="58"/>
      <c r="H102" s="59"/>
      <c r="I102" s="60" t="s">
        <v>38</v>
      </c>
      <c r="J102" s="61">
        <f t="shared" si="4"/>
        <v>1</v>
      </c>
      <c r="K102" s="59" t="s">
        <v>39</v>
      </c>
      <c r="L102" s="59" t="s">
        <v>4</v>
      </c>
      <c r="M102" s="62"/>
      <c r="N102" s="59"/>
      <c r="O102" s="59"/>
      <c r="P102" s="63"/>
      <c r="Q102" s="59"/>
      <c r="R102" s="59"/>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4"/>
      <c r="BA102" s="65">
        <f t="shared" si="5"/>
        <v>1928</v>
      </c>
      <c r="BB102" s="66">
        <f t="shared" si="6"/>
        <v>1928</v>
      </c>
      <c r="BC102" s="67" t="str">
        <f t="shared" si="7"/>
        <v>INR  One Thousand Nine Hundred &amp; Twenty Eight  Only</v>
      </c>
      <c r="IA102" s="17">
        <v>1.89</v>
      </c>
      <c r="IB102" s="17" t="s">
        <v>255</v>
      </c>
      <c r="IC102" s="17" t="s">
        <v>369</v>
      </c>
      <c r="ID102" s="17">
        <v>5</v>
      </c>
      <c r="IE102" s="18" t="s">
        <v>337</v>
      </c>
      <c r="IF102" s="18"/>
      <c r="IG102" s="18"/>
      <c r="IH102" s="18"/>
      <c r="II102" s="18"/>
    </row>
    <row r="103" spans="1:243" s="17" customFormat="1" ht="47.25">
      <c r="A103" s="48">
        <v>1.9</v>
      </c>
      <c r="B103" s="81" t="s">
        <v>256</v>
      </c>
      <c r="C103" s="79" t="s">
        <v>370</v>
      </c>
      <c r="D103" s="86"/>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8"/>
      <c r="IA103" s="17">
        <v>1.9</v>
      </c>
      <c r="IB103" s="17" t="s">
        <v>256</v>
      </c>
      <c r="IC103" s="17" t="s">
        <v>370</v>
      </c>
      <c r="IE103" s="18"/>
      <c r="IF103" s="18"/>
      <c r="IG103" s="18"/>
      <c r="IH103" s="18"/>
      <c r="II103" s="18"/>
    </row>
    <row r="104" spans="1:243" s="17" customFormat="1" ht="15.75">
      <c r="A104" s="48">
        <v>1.91</v>
      </c>
      <c r="B104" s="81" t="s">
        <v>257</v>
      </c>
      <c r="C104" s="79" t="s">
        <v>371</v>
      </c>
      <c r="D104" s="86"/>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8"/>
      <c r="IA104" s="17">
        <v>1.91</v>
      </c>
      <c r="IB104" s="17" t="s">
        <v>257</v>
      </c>
      <c r="IC104" s="17" t="s">
        <v>371</v>
      </c>
      <c r="IE104" s="18"/>
      <c r="IF104" s="18"/>
      <c r="IG104" s="18"/>
      <c r="IH104" s="18"/>
      <c r="II104" s="18"/>
    </row>
    <row r="105" spans="1:243" s="17" customFormat="1" ht="28.5">
      <c r="A105" s="50">
        <v>1.92</v>
      </c>
      <c r="B105" s="81" t="s">
        <v>258</v>
      </c>
      <c r="C105" s="79" t="s">
        <v>372</v>
      </c>
      <c r="D105" s="82">
        <v>4</v>
      </c>
      <c r="E105" s="83" t="s">
        <v>337</v>
      </c>
      <c r="F105" s="84">
        <v>588.51</v>
      </c>
      <c r="G105" s="58"/>
      <c r="H105" s="59"/>
      <c r="I105" s="60" t="s">
        <v>38</v>
      </c>
      <c r="J105" s="61">
        <f t="shared" si="4"/>
        <v>1</v>
      </c>
      <c r="K105" s="59" t="s">
        <v>39</v>
      </c>
      <c r="L105" s="59" t="s">
        <v>4</v>
      </c>
      <c r="M105" s="62"/>
      <c r="N105" s="59"/>
      <c r="O105" s="59"/>
      <c r="P105" s="63"/>
      <c r="Q105" s="59"/>
      <c r="R105" s="59"/>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4"/>
      <c r="BA105" s="65">
        <f t="shared" si="5"/>
        <v>2354</v>
      </c>
      <c r="BB105" s="66">
        <f t="shared" si="6"/>
        <v>2354</v>
      </c>
      <c r="BC105" s="67" t="str">
        <f t="shared" si="7"/>
        <v>INR  Two Thousand Three Hundred &amp; Fifty Four  Only</v>
      </c>
      <c r="IA105" s="17">
        <v>1.92</v>
      </c>
      <c r="IB105" s="17" t="s">
        <v>258</v>
      </c>
      <c r="IC105" s="17" t="s">
        <v>372</v>
      </c>
      <c r="ID105" s="17">
        <v>4</v>
      </c>
      <c r="IE105" s="18" t="s">
        <v>337</v>
      </c>
      <c r="IF105" s="18"/>
      <c r="IG105" s="18"/>
      <c r="IH105" s="18"/>
      <c r="II105" s="18"/>
    </row>
    <row r="106" spans="1:243" s="17" customFormat="1" ht="28.5">
      <c r="A106" s="48">
        <v>1.93</v>
      </c>
      <c r="B106" s="81" t="s">
        <v>259</v>
      </c>
      <c r="C106" s="79" t="s">
        <v>373</v>
      </c>
      <c r="D106" s="82">
        <v>3</v>
      </c>
      <c r="E106" s="83" t="s">
        <v>337</v>
      </c>
      <c r="F106" s="84">
        <v>641.3</v>
      </c>
      <c r="G106" s="58"/>
      <c r="H106" s="59"/>
      <c r="I106" s="60" t="s">
        <v>38</v>
      </c>
      <c r="J106" s="61">
        <f t="shared" si="4"/>
        <v>1</v>
      </c>
      <c r="K106" s="59" t="s">
        <v>39</v>
      </c>
      <c r="L106" s="59" t="s">
        <v>4</v>
      </c>
      <c r="M106" s="62"/>
      <c r="N106" s="59"/>
      <c r="O106" s="59"/>
      <c r="P106" s="63"/>
      <c r="Q106" s="59"/>
      <c r="R106" s="59"/>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4"/>
      <c r="BA106" s="65">
        <f t="shared" si="5"/>
        <v>1924</v>
      </c>
      <c r="BB106" s="66">
        <f t="shared" si="6"/>
        <v>1924</v>
      </c>
      <c r="BC106" s="67" t="str">
        <f t="shared" si="7"/>
        <v>INR  One Thousand Nine Hundred &amp; Twenty Four  Only</v>
      </c>
      <c r="IA106" s="17">
        <v>1.93</v>
      </c>
      <c r="IB106" s="17" t="s">
        <v>259</v>
      </c>
      <c r="IC106" s="17" t="s">
        <v>373</v>
      </c>
      <c r="ID106" s="17">
        <v>3</v>
      </c>
      <c r="IE106" s="18" t="s">
        <v>337</v>
      </c>
      <c r="IF106" s="18"/>
      <c r="IG106" s="18"/>
      <c r="IH106" s="18"/>
      <c r="II106" s="18"/>
    </row>
    <row r="107" spans="1:243" s="17" customFormat="1" ht="15.75">
      <c r="A107" s="48">
        <v>1.94</v>
      </c>
      <c r="B107" s="81" t="s">
        <v>260</v>
      </c>
      <c r="C107" s="79" t="s">
        <v>374</v>
      </c>
      <c r="D107" s="86"/>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8"/>
      <c r="IA107" s="17">
        <v>1.94</v>
      </c>
      <c r="IB107" s="17" t="s">
        <v>260</v>
      </c>
      <c r="IC107" s="17" t="s">
        <v>374</v>
      </c>
      <c r="IE107" s="18"/>
      <c r="IF107" s="18"/>
      <c r="IG107" s="18"/>
      <c r="IH107" s="18"/>
      <c r="II107" s="18"/>
    </row>
    <row r="108" spans="1:243" s="17" customFormat="1" ht="15.75">
      <c r="A108" s="50">
        <v>1.95</v>
      </c>
      <c r="B108" s="81" t="s">
        <v>197</v>
      </c>
      <c r="C108" s="79" t="s">
        <v>375</v>
      </c>
      <c r="D108" s="86"/>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8"/>
      <c r="IA108" s="17">
        <v>1.95</v>
      </c>
      <c r="IB108" s="17" t="s">
        <v>197</v>
      </c>
      <c r="IC108" s="17" t="s">
        <v>375</v>
      </c>
      <c r="IE108" s="18"/>
      <c r="IF108" s="18"/>
      <c r="IG108" s="18"/>
      <c r="IH108" s="18"/>
      <c r="II108" s="18"/>
    </row>
    <row r="109" spans="1:243" s="17" customFormat="1" ht="28.5">
      <c r="A109" s="48">
        <v>1.96</v>
      </c>
      <c r="B109" s="81" t="s">
        <v>259</v>
      </c>
      <c r="C109" s="79" t="s">
        <v>376</v>
      </c>
      <c r="D109" s="82">
        <v>2</v>
      </c>
      <c r="E109" s="83" t="s">
        <v>337</v>
      </c>
      <c r="F109" s="84">
        <v>385.58</v>
      </c>
      <c r="G109" s="58"/>
      <c r="H109" s="59"/>
      <c r="I109" s="60" t="s">
        <v>38</v>
      </c>
      <c r="J109" s="61">
        <f t="shared" si="4"/>
        <v>1</v>
      </c>
      <c r="K109" s="59" t="s">
        <v>39</v>
      </c>
      <c r="L109" s="59" t="s">
        <v>4</v>
      </c>
      <c r="M109" s="62"/>
      <c r="N109" s="59"/>
      <c r="O109" s="59"/>
      <c r="P109" s="63"/>
      <c r="Q109" s="59"/>
      <c r="R109" s="59"/>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4"/>
      <c r="BA109" s="65">
        <f t="shared" si="5"/>
        <v>771</v>
      </c>
      <c r="BB109" s="66">
        <f t="shared" si="6"/>
        <v>771</v>
      </c>
      <c r="BC109" s="67" t="str">
        <f t="shared" si="7"/>
        <v>INR  Seven Hundred &amp; Seventy One  Only</v>
      </c>
      <c r="IA109" s="17">
        <v>1.96</v>
      </c>
      <c r="IB109" s="17" t="s">
        <v>259</v>
      </c>
      <c r="IC109" s="17" t="s">
        <v>376</v>
      </c>
      <c r="ID109" s="17">
        <v>2</v>
      </c>
      <c r="IE109" s="18" t="s">
        <v>337</v>
      </c>
      <c r="IF109" s="18"/>
      <c r="IG109" s="18"/>
      <c r="IH109" s="18"/>
      <c r="II109" s="18"/>
    </row>
    <row r="110" spans="1:243" s="17" customFormat="1" ht="15.75">
      <c r="A110" s="48">
        <v>1.97</v>
      </c>
      <c r="B110" s="81" t="s">
        <v>261</v>
      </c>
      <c r="C110" s="79" t="s">
        <v>377</v>
      </c>
      <c r="D110" s="86"/>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8"/>
      <c r="IA110" s="17">
        <v>1.97</v>
      </c>
      <c r="IB110" s="17" t="s">
        <v>261</v>
      </c>
      <c r="IC110" s="17" t="s">
        <v>377</v>
      </c>
      <c r="IE110" s="18"/>
      <c r="IF110" s="18"/>
      <c r="IG110" s="18"/>
      <c r="IH110" s="18"/>
      <c r="II110" s="18"/>
    </row>
    <row r="111" spans="1:243" s="17" customFormat="1" ht="15.75">
      <c r="A111" s="50">
        <v>1.98</v>
      </c>
      <c r="B111" s="81" t="s">
        <v>197</v>
      </c>
      <c r="C111" s="79" t="s">
        <v>378</v>
      </c>
      <c r="D111" s="86"/>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8"/>
      <c r="IA111" s="17">
        <v>1.98</v>
      </c>
      <c r="IB111" s="17" t="s">
        <v>197</v>
      </c>
      <c r="IC111" s="17" t="s">
        <v>378</v>
      </c>
      <c r="IE111" s="18"/>
      <c r="IF111" s="18"/>
      <c r="IG111" s="18"/>
      <c r="IH111" s="18"/>
      <c r="II111" s="18"/>
    </row>
    <row r="112" spans="1:243" s="17" customFormat="1" ht="28.5">
      <c r="A112" s="48">
        <v>1.99</v>
      </c>
      <c r="B112" s="81" t="s">
        <v>258</v>
      </c>
      <c r="C112" s="79" t="s">
        <v>379</v>
      </c>
      <c r="D112" s="82">
        <v>6</v>
      </c>
      <c r="E112" s="83" t="s">
        <v>337</v>
      </c>
      <c r="F112" s="84">
        <v>350.37</v>
      </c>
      <c r="G112" s="58"/>
      <c r="H112" s="59"/>
      <c r="I112" s="60" t="s">
        <v>38</v>
      </c>
      <c r="J112" s="61">
        <f t="shared" si="4"/>
        <v>1</v>
      </c>
      <c r="K112" s="59" t="s">
        <v>39</v>
      </c>
      <c r="L112" s="59" t="s">
        <v>4</v>
      </c>
      <c r="M112" s="62"/>
      <c r="N112" s="59"/>
      <c r="O112" s="59"/>
      <c r="P112" s="63"/>
      <c r="Q112" s="59"/>
      <c r="R112" s="59"/>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4"/>
      <c r="BA112" s="65">
        <f t="shared" si="5"/>
        <v>2102</v>
      </c>
      <c r="BB112" s="66">
        <f t="shared" si="6"/>
        <v>2102</v>
      </c>
      <c r="BC112" s="67" t="str">
        <f t="shared" si="7"/>
        <v>INR  Two Thousand One Hundred &amp; Two  Only</v>
      </c>
      <c r="IA112" s="17">
        <v>1.99</v>
      </c>
      <c r="IB112" s="17" t="s">
        <v>258</v>
      </c>
      <c r="IC112" s="17" t="s">
        <v>379</v>
      </c>
      <c r="ID112" s="17">
        <v>6</v>
      </c>
      <c r="IE112" s="18" t="s">
        <v>337</v>
      </c>
      <c r="IF112" s="18"/>
      <c r="IG112" s="18"/>
      <c r="IH112" s="18"/>
      <c r="II112" s="18"/>
    </row>
    <row r="113" spans="1:243" s="17" customFormat="1" ht="28.5">
      <c r="A113" s="48">
        <v>2</v>
      </c>
      <c r="B113" s="81" t="s">
        <v>259</v>
      </c>
      <c r="C113" s="79" t="s">
        <v>380</v>
      </c>
      <c r="D113" s="82">
        <v>18</v>
      </c>
      <c r="E113" s="83" t="s">
        <v>337</v>
      </c>
      <c r="F113" s="84">
        <v>385.58</v>
      </c>
      <c r="G113" s="58"/>
      <c r="H113" s="59"/>
      <c r="I113" s="60" t="s">
        <v>38</v>
      </c>
      <c r="J113" s="61">
        <f t="shared" si="4"/>
        <v>1</v>
      </c>
      <c r="K113" s="59" t="s">
        <v>39</v>
      </c>
      <c r="L113" s="59" t="s">
        <v>4</v>
      </c>
      <c r="M113" s="62"/>
      <c r="N113" s="59"/>
      <c r="O113" s="59"/>
      <c r="P113" s="63"/>
      <c r="Q113" s="59"/>
      <c r="R113" s="59"/>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4"/>
      <c r="BA113" s="65">
        <f t="shared" si="5"/>
        <v>6940</v>
      </c>
      <c r="BB113" s="66">
        <f t="shared" si="6"/>
        <v>6940</v>
      </c>
      <c r="BC113" s="67" t="str">
        <f t="shared" si="7"/>
        <v>INR  Six Thousand Nine Hundred &amp; Forty  Only</v>
      </c>
      <c r="IA113" s="17">
        <v>2</v>
      </c>
      <c r="IB113" s="17" t="s">
        <v>259</v>
      </c>
      <c r="IC113" s="17" t="s">
        <v>380</v>
      </c>
      <c r="ID113" s="17">
        <v>18</v>
      </c>
      <c r="IE113" s="18" t="s">
        <v>337</v>
      </c>
      <c r="IF113" s="18"/>
      <c r="IG113" s="18"/>
      <c r="IH113" s="18"/>
      <c r="II113" s="18"/>
    </row>
    <row r="114" spans="1:243" s="17" customFormat="1" ht="47.25">
      <c r="A114" s="50">
        <v>2.01</v>
      </c>
      <c r="B114" s="81" t="s">
        <v>262</v>
      </c>
      <c r="C114" s="79" t="s">
        <v>381</v>
      </c>
      <c r="D114" s="86"/>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8"/>
      <c r="IA114" s="17">
        <v>2.01</v>
      </c>
      <c r="IB114" s="17" t="s">
        <v>262</v>
      </c>
      <c r="IC114" s="17" t="s">
        <v>381</v>
      </c>
      <c r="IE114" s="18"/>
      <c r="IF114" s="18"/>
      <c r="IG114" s="18"/>
      <c r="IH114" s="18"/>
      <c r="II114" s="18"/>
    </row>
    <row r="115" spans="1:243" s="17" customFormat="1" ht="28.5">
      <c r="A115" s="48">
        <v>2.02</v>
      </c>
      <c r="B115" s="81" t="s">
        <v>197</v>
      </c>
      <c r="C115" s="79" t="s">
        <v>382</v>
      </c>
      <c r="D115" s="82">
        <v>40</v>
      </c>
      <c r="E115" s="83" t="s">
        <v>337</v>
      </c>
      <c r="F115" s="84">
        <v>481.94</v>
      </c>
      <c r="G115" s="58"/>
      <c r="H115" s="59"/>
      <c r="I115" s="60" t="s">
        <v>38</v>
      </c>
      <c r="J115" s="61">
        <f t="shared" si="4"/>
        <v>1</v>
      </c>
      <c r="K115" s="59" t="s">
        <v>39</v>
      </c>
      <c r="L115" s="59" t="s">
        <v>4</v>
      </c>
      <c r="M115" s="62"/>
      <c r="N115" s="59"/>
      <c r="O115" s="59"/>
      <c r="P115" s="63"/>
      <c r="Q115" s="59"/>
      <c r="R115" s="59"/>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4"/>
      <c r="BA115" s="65">
        <f t="shared" si="5"/>
        <v>19278</v>
      </c>
      <c r="BB115" s="66">
        <f t="shared" si="6"/>
        <v>19278</v>
      </c>
      <c r="BC115" s="67" t="str">
        <f t="shared" si="7"/>
        <v>INR  Nineteen Thousand Two Hundred &amp; Seventy Eight  Only</v>
      </c>
      <c r="IA115" s="17">
        <v>2.02</v>
      </c>
      <c r="IB115" s="17" t="s">
        <v>197</v>
      </c>
      <c r="IC115" s="17" t="s">
        <v>382</v>
      </c>
      <c r="ID115" s="17">
        <v>40</v>
      </c>
      <c r="IE115" s="18" t="s">
        <v>337</v>
      </c>
      <c r="IF115" s="18"/>
      <c r="IG115" s="18"/>
      <c r="IH115" s="18"/>
      <c r="II115" s="18"/>
    </row>
    <row r="116" spans="1:243" s="17" customFormat="1" ht="63">
      <c r="A116" s="48">
        <v>2.03</v>
      </c>
      <c r="B116" s="81" t="s">
        <v>263</v>
      </c>
      <c r="C116" s="79" t="s">
        <v>383</v>
      </c>
      <c r="D116" s="86"/>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8"/>
      <c r="IA116" s="17">
        <v>2.03</v>
      </c>
      <c r="IB116" s="17" t="s">
        <v>263</v>
      </c>
      <c r="IC116" s="17" t="s">
        <v>383</v>
      </c>
      <c r="IE116" s="18"/>
      <c r="IF116" s="18"/>
      <c r="IG116" s="18"/>
      <c r="IH116" s="18"/>
      <c r="II116" s="18"/>
    </row>
    <row r="117" spans="1:243" s="17" customFormat="1" ht="15.75">
      <c r="A117" s="50">
        <v>2.04</v>
      </c>
      <c r="B117" s="81" t="s">
        <v>264</v>
      </c>
      <c r="C117" s="79" t="s">
        <v>384</v>
      </c>
      <c r="D117" s="86"/>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8"/>
      <c r="IA117" s="17">
        <v>2.04</v>
      </c>
      <c r="IB117" s="17" t="s">
        <v>264</v>
      </c>
      <c r="IC117" s="17" t="s">
        <v>384</v>
      </c>
      <c r="IE117" s="18"/>
      <c r="IF117" s="18"/>
      <c r="IG117" s="18"/>
      <c r="IH117" s="18"/>
      <c r="II117" s="18"/>
    </row>
    <row r="118" spans="1:243" s="17" customFormat="1" ht="28.5">
      <c r="A118" s="48">
        <v>2.05</v>
      </c>
      <c r="B118" s="81" t="s">
        <v>265</v>
      </c>
      <c r="C118" s="79" t="s">
        <v>385</v>
      </c>
      <c r="D118" s="82">
        <v>6</v>
      </c>
      <c r="E118" s="83" t="s">
        <v>337</v>
      </c>
      <c r="F118" s="84">
        <v>1406.49</v>
      </c>
      <c r="G118" s="58"/>
      <c r="H118" s="59"/>
      <c r="I118" s="60" t="s">
        <v>38</v>
      </c>
      <c r="J118" s="61">
        <f t="shared" si="4"/>
        <v>1</v>
      </c>
      <c r="K118" s="59" t="s">
        <v>39</v>
      </c>
      <c r="L118" s="59" t="s">
        <v>4</v>
      </c>
      <c r="M118" s="62"/>
      <c r="N118" s="59"/>
      <c r="O118" s="59"/>
      <c r="P118" s="63"/>
      <c r="Q118" s="59"/>
      <c r="R118" s="59"/>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4"/>
      <c r="BA118" s="65">
        <f t="shared" si="5"/>
        <v>8439</v>
      </c>
      <c r="BB118" s="66">
        <f t="shared" si="6"/>
        <v>8439</v>
      </c>
      <c r="BC118" s="67" t="str">
        <f t="shared" si="7"/>
        <v>INR  Eight Thousand Four Hundred &amp; Thirty Nine  Only</v>
      </c>
      <c r="IA118" s="17">
        <v>2.05</v>
      </c>
      <c r="IB118" s="17" t="s">
        <v>265</v>
      </c>
      <c r="IC118" s="17" t="s">
        <v>385</v>
      </c>
      <c r="ID118" s="17">
        <v>6</v>
      </c>
      <c r="IE118" s="18" t="s">
        <v>337</v>
      </c>
      <c r="IF118" s="18"/>
      <c r="IG118" s="18"/>
      <c r="IH118" s="18"/>
      <c r="II118" s="18"/>
    </row>
    <row r="119" spans="1:243" s="17" customFormat="1" ht="15.75">
      <c r="A119" s="48">
        <v>2.06</v>
      </c>
      <c r="B119" s="81" t="s">
        <v>266</v>
      </c>
      <c r="C119" s="79" t="s">
        <v>386</v>
      </c>
      <c r="D119" s="86"/>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8"/>
      <c r="IA119" s="17">
        <v>2.06</v>
      </c>
      <c r="IB119" s="17" t="s">
        <v>266</v>
      </c>
      <c r="IC119" s="17" t="s">
        <v>386</v>
      </c>
      <c r="IE119" s="18"/>
      <c r="IF119" s="18"/>
      <c r="IG119" s="18"/>
      <c r="IH119" s="18"/>
      <c r="II119" s="18"/>
    </row>
    <row r="120" spans="1:243" s="17" customFormat="1" ht="47.25">
      <c r="A120" s="50">
        <v>2.07</v>
      </c>
      <c r="B120" s="81" t="s">
        <v>267</v>
      </c>
      <c r="C120" s="79" t="s">
        <v>387</v>
      </c>
      <c r="D120" s="86"/>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8"/>
      <c r="IA120" s="17">
        <v>2.07</v>
      </c>
      <c r="IB120" s="17" t="s">
        <v>267</v>
      </c>
      <c r="IC120" s="17" t="s">
        <v>387</v>
      </c>
      <c r="IE120" s="18"/>
      <c r="IF120" s="18"/>
      <c r="IG120" s="18"/>
      <c r="IH120" s="18"/>
      <c r="II120" s="18"/>
    </row>
    <row r="121" spans="1:243" s="17" customFormat="1" ht="28.5">
      <c r="A121" s="48">
        <v>2.08</v>
      </c>
      <c r="B121" s="81" t="s">
        <v>268</v>
      </c>
      <c r="C121" s="79" t="s">
        <v>388</v>
      </c>
      <c r="D121" s="82">
        <v>18</v>
      </c>
      <c r="E121" s="83" t="s">
        <v>338</v>
      </c>
      <c r="F121" s="84">
        <v>327.36</v>
      </c>
      <c r="G121" s="58"/>
      <c r="H121" s="59"/>
      <c r="I121" s="60" t="s">
        <v>38</v>
      </c>
      <c r="J121" s="61">
        <f t="shared" si="4"/>
        <v>1</v>
      </c>
      <c r="K121" s="59" t="s">
        <v>39</v>
      </c>
      <c r="L121" s="59" t="s">
        <v>4</v>
      </c>
      <c r="M121" s="62"/>
      <c r="N121" s="59"/>
      <c r="O121" s="59"/>
      <c r="P121" s="63"/>
      <c r="Q121" s="59"/>
      <c r="R121" s="59"/>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4"/>
      <c r="BA121" s="65">
        <f t="shared" si="5"/>
        <v>5892</v>
      </c>
      <c r="BB121" s="66">
        <f t="shared" si="6"/>
        <v>5892</v>
      </c>
      <c r="BC121" s="67" t="str">
        <f t="shared" si="7"/>
        <v>INR  Five Thousand Eight Hundred &amp; Ninety Two  Only</v>
      </c>
      <c r="IA121" s="17">
        <v>2.08</v>
      </c>
      <c r="IB121" s="17" t="s">
        <v>268</v>
      </c>
      <c r="IC121" s="17" t="s">
        <v>388</v>
      </c>
      <c r="ID121" s="17">
        <v>18</v>
      </c>
      <c r="IE121" s="18" t="s">
        <v>338</v>
      </c>
      <c r="IF121" s="18"/>
      <c r="IG121" s="18"/>
      <c r="IH121" s="18"/>
      <c r="II121" s="18"/>
    </row>
    <row r="122" spans="1:243" s="17" customFormat="1" ht="28.5">
      <c r="A122" s="48">
        <v>2.09</v>
      </c>
      <c r="B122" s="81" t="s">
        <v>269</v>
      </c>
      <c r="C122" s="79" t="s">
        <v>389</v>
      </c>
      <c r="D122" s="82">
        <v>11</v>
      </c>
      <c r="E122" s="83" t="s">
        <v>338</v>
      </c>
      <c r="F122" s="84">
        <v>430.69</v>
      </c>
      <c r="G122" s="58"/>
      <c r="H122" s="59"/>
      <c r="I122" s="60" t="s">
        <v>38</v>
      </c>
      <c r="J122" s="61">
        <f t="shared" si="4"/>
        <v>1</v>
      </c>
      <c r="K122" s="59" t="s">
        <v>39</v>
      </c>
      <c r="L122" s="59" t="s">
        <v>4</v>
      </c>
      <c r="M122" s="62"/>
      <c r="N122" s="59"/>
      <c r="O122" s="59"/>
      <c r="P122" s="63"/>
      <c r="Q122" s="59"/>
      <c r="R122" s="59"/>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4"/>
      <c r="BA122" s="65">
        <f t="shared" si="5"/>
        <v>4738</v>
      </c>
      <c r="BB122" s="66">
        <f t="shared" si="6"/>
        <v>4738</v>
      </c>
      <c r="BC122" s="67" t="str">
        <f t="shared" si="7"/>
        <v>INR  Four Thousand Seven Hundred &amp; Thirty Eight  Only</v>
      </c>
      <c r="IA122" s="17">
        <v>2.09</v>
      </c>
      <c r="IB122" s="17" t="s">
        <v>269</v>
      </c>
      <c r="IC122" s="17" t="s">
        <v>389</v>
      </c>
      <c r="ID122" s="17">
        <v>11</v>
      </c>
      <c r="IE122" s="18" t="s">
        <v>338</v>
      </c>
      <c r="IF122" s="18"/>
      <c r="IG122" s="18"/>
      <c r="IH122" s="18"/>
      <c r="II122" s="18"/>
    </row>
    <row r="123" spans="1:243" s="17" customFormat="1" ht="114" customHeight="1">
      <c r="A123" s="50">
        <v>2.1</v>
      </c>
      <c r="B123" s="81" t="s">
        <v>270</v>
      </c>
      <c r="C123" s="79" t="s">
        <v>390</v>
      </c>
      <c r="D123" s="86"/>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8"/>
      <c r="IA123" s="17">
        <v>2.1</v>
      </c>
      <c r="IB123" s="17" t="s">
        <v>270</v>
      </c>
      <c r="IC123" s="17" t="s">
        <v>390</v>
      </c>
      <c r="IE123" s="18"/>
      <c r="IF123" s="18"/>
      <c r="IG123" s="18"/>
      <c r="IH123" s="18"/>
      <c r="II123" s="18"/>
    </row>
    <row r="124" spans="1:243" s="17" customFormat="1" ht="42.75">
      <c r="A124" s="48">
        <v>2.11</v>
      </c>
      <c r="B124" s="81" t="s">
        <v>271</v>
      </c>
      <c r="C124" s="79" t="s">
        <v>391</v>
      </c>
      <c r="D124" s="82">
        <v>56</v>
      </c>
      <c r="E124" s="83" t="s">
        <v>338</v>
      </c>
      <c r="F124" s="84">
        <v>425.43</v>
      </c>
      <c r="G124" s="58"/>
      <c r="H124" s="59"/>
      <c r="I124" s="60" t="s">
        <v>38</v>
      </c>
      <c r="J124" s="61">
        <f t="shared" si="4"/>
        <v>1</v>
      </c>
      <c r="K124" s="59" t="s">
        <v>39</v>
      </c>
      <c r="L124" s="59" t="s">
        <v>4</v>
      </c>
      <c r="M124" s="62"/>
      <c r="N124" s="59"/>
      <c r="O124" s="59"/>
      <c r="P124" s="63"/>
      <c r="Q124" s="59"/>
      <c r="R124" s="59"/>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4"/>
      <c r="BA124" s="65">
        <f t="shared" si="5"/>
        <v>23824</v>
      </c>
      <c r="BB124" s="66">
        <f t="shared" si="6"/>
        <v>23824</v>
      </c>
      <c r="BC124" s="67" t="str">
        <f t="shared" si="7"/>
        <v>INR  Twenty Three Thousand Eight Hundred &amp; Twenty Four  Only</v>
      </c>
      <c r="IA124" s="17">
        <v>2.11</v>
      </c>
      <c r="IB124" s="17" t="s">
        <v>271</v>
      </c>
      <c r="IC124" s="17" t="s">
        <v>391</v>
      </c>
      <c r="ID124" s="17">
        <v>56</v>
      </c>
      <c r="IE124" s="18" t="s">
        <v>338</v>
      </c>
      <c r="IF124" s="18"/>
      <c r="IG124" s="18"/>
      <c r="IH124" s="18"/>
      <c r="II124" s="18"/>
    </row>
    <row r="125" spans="1:243" s="17" customFormat="1" ht="47.25">
      <c r="A125" s="48">
        <v>2.12</v>
      </c>
      <c r="B125" s="81" t="s">
        <v>272</v>
      </c>
      <c r="C125" s="79" t="s">
        <v>392</v>
      </c>
      <c r="D125" s="86"/>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8"/>
      <c r="IA125" s="17">
        <v>2.12</v>
      </c>
      <c r="IB125" s="17" t="s">
        <v>272</v>
      </c>
      <c r="IC125" s="17" t="s">
        <v>392</v>
      </c>
      <c r="IE125" s="18"/>
      <c r="IF125" s="18"/>
      <c r="IG125" s="18"/>
      <c r="IH125" s="18"/>
      <c r="II125" s="18"/>
    </row>
    <row r="126" spans="1:243" s="17" customFormat="1" ht="28.5">
      <c r="A126" s="50">
        <v>2.13</v>
      </c>
      <c r="B126" s="81" t="s">
        <v>269</v>
      </c>
      <c r="C126" s="79" t="s">
        <v>393</v>
      </c>
      <c r="D126" s="82">
        <v>45</v>
      </c>
      <c r="E126" s="83" t="s">
        <v>338</v>
      </c>
      <c r="F126" s="84">
        <v>366.46</v>
      </c>
      <c r="G126" s="58"/>
      <c r="H126" s="59"/>
      <c r="I126" s="60" t="s">
        <v>38</v>
      </c>
      <c r="J126" s="61">
        <f t="shared" si="4"/>
        <v>1</v>
      </c>
      <c r="K126" s="59" t="s">
        <v>39</v>
      </c>
      <c r="L126" s="59" t="s">
        <v>4</v>
      </c>
      <c r="M126" s="62"/>
      <c r="N126" s="59"/>
      <c r="O126" s="59"/>
      <c r="P126" s="63"/>
      <c r="Q126" s="59"/>
      <c r="R126" s="59"/>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4"/>
      <c r="BA126" s="65">
        <f t="shared" si="5"/>
        <v>16491</v>
      </c>
      <c r="BB126" s="66">
        <f t="shared" si="6"/>
        <v>16491</v>
      </c>
      <c r="BC126" s="67" t="str">
        <f t="shared" si="7"/>
        <v>INR  Sixteen Thousand Four Hundred &amp; Ninety One  Only</v>
      </c>
      <c r="IA126" s="17">
        <v>2.13</v>
      </c>
      <c r="IB126" s="17" t="s">
        <v>269</v>
      </c>
      <c r="IC126" s="17" t="s">
        <v>393</v>
      </c>
      <c r="ID126" s="17">
        <v>45</v>
      </c>
      <c r="IE126" s="18" t="s">
        <v>338</v>
      </c>
      <c r="IF126" s="18"/>
      <c r="IG126" s="18"/>
      <c r="IH126" s="18"/>
      <c r="II126" s="18"/>
    </row>
    <row r="127" spans="1:243" s="17" customFormat="1" ht="28.5">
      <c r="A127" s="48">
        <v>2.14</v>
      </c>
      <c r="B127" s="81" t="s">
        <v>273</v>
      </c>
      <c r="C127" s="79" t="s">
        <v>394</v>
      </c>
      <c r="D127" s="82">
        <v>27</v>
      </c>
      <c r="E127" s="83" t="s">
        <v>338</v>
      </c>
      <c r="F127" s="84">
        <v>401.32</v>
      </c>
      <c r="G127" s="58"/>
      <c r="H127" s="59"/>
      <c r="I127" s="60" t="s">
        <v>38</v>
      </c>
      <c r="J127" s="61">
        <f t="shared" si="4"/>
        <v>1</v>
      </c>
      <c r="K127" s="59" t="s">
        <v>39</v>
      </c>
      <c r="L127" s="59" t="s">
        <v>4</v>
      </c>
      <c r="M127" s="62"/>
      <c r="N127" s="59"/>
      <c r="O127" s="59"/>
      <c r="P127" s="63"/>
      <c r="Q127" s="59"/>
      <c r="R127" s="59"/>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4"/>
      <c r="BA127" s="65">
        <f t="shared" si="5"/>
        <v>10836</v>
      </c>
      <c r="BB127" s="66">
        <f t="shared" si="6"/>
        <v>10836</v>
      </c>
      <c r="BC127" s="67" t="str">
        <f t="shared" si="7"/>
        <v>INR  Ten Thousand Eight Hundred &amp; Thirty Six  Only</v>
      </c>
      <c r="IA127" s="17">
        <v>2.14</v>
      </c>
      <c r="IB127" s="17" t="s">
        <v>273</v>
      </c>
      <c r="IC127" s="17" t="s">
        <v>394</v>
      </c>
      <c r="ID127" s="17">
        <v>27</v>
      </c>
      <c r="IE127" s="18" t="s">
        <v>338</v>
      </c>
      <c r="IF127" s="18"/>
      <c r="IG127" s="18"/>
      <c r="IH127" s="18"/>
      <c r="II127" s="18"/>
    </row>
    <row r="128" spans="1:243" s="17" customFormat="1" ht="63">
      <c r="A128" s="48">
        <v>2.15</v>
      </c>
      <c r="B128" s="81" t="s">
        <v>274</v>
      </c>
      <c r="C128" s="79" t="s">
        <v>395</v>
      </c>
      <c r="D128" s="86"/>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8"/>
      <c r="IA128" s="17">
        <v>2.15</v>
      </c>
      <c r="IB128" s="17" t="s">
        <v>274</v>
      </c>
      <c r="IC128" s="17" t="s">
        <v>395</v>
      </c>
      <c r="IE128" s="18"/>
      <c r="IF128" s="18"/>
      <c r="IG128" s="18"/>
      <c r="IH128" s="18"/>
      <c r="II128" s="18"/>
    </row>
    <row r="129" spans="1:243" s="17" customFormat="1" ht="28.5">
      <c r="A129" s="50">
        <v>2.16</v>
      </c>
      <c r="B129" s="81" t="s">
        <v>275</v>
      </c>
      <c r="C129" s="79" t="s">
        <v>396</v>
      </c>
      <c r="D129" s="82">
        <v>3</v>
      </c>
      <c r="E129" s="83" t="s">
        <v>337</v>
      </c>
      <c r="F129" s="84">
        <v>663.83</v>
      </c>
      <c r="G129" s="58"/>
      <c r="H129" s="59"/>
      <c r="I129" s="60" t="s">
        <v>38</v>
      </c>
      <c r="J129" s="61">
        <f t="shared" si="4"/>
        <v>1</v>
      </c>
      <c r="K129" s="59" t="s">
        <v>39</v>
      </c>
      <c r="L129" s="59" t="s">
        <v>4</v>
      </c>
      <c r="M129" s="62"/>
      <c r="N129" s="59"/>
      <c r="O129" s="59"/>
      <c r="P129" s="63"/>
      <c r="Q129" s="59"/>
      <c r="R129" s="59"/>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4"/>
      <c r="BA129" s="65">
        <f t="shared" si="5"/>
        <v>1991</v>
      </c>
      <c r="BB129" s="66">
        <f t="shared" si="6"/>
        <v>1991</v>
      </c>
      <c r="BC129" s="67" t="str">
        <f t="shared" si="7"/>
        <v>INR  One Thousand Nine Hundred &amp; Ninety One  Only</v>
      </c>
      <c r="IA129" s="17">
        <v>2.16</v>
      </c>
      <c r="IB129" s="17" t="s">
        <v>275</v>
      </c>
      <c r="IC129" s="17" t="s">
        <v>396</v>
      </c>
      <c r="ID129" s="17">
        <v>3</v>
      </c>
      <c r="IE129" s="18" t="s">
        <v>337</v>
      </c>
      <c r="IF129" s="18"/>
      <c r="IG129" s="18"/>
      <c r="IH129" s="18"/>
      <c r="II129" s="18"/>
    </row>
    <row r="130" spans="1:243" s="17" customFormat="1" ht="31.5">
      <c r="A130" s="48">
        <v>2.17</v>
      </c>
      <c r="B130" s="81" t="s">
        <v>276</v>
      </c>
      <c r="C130" s="79" t="s">
        <v>397</v>
      </c>
      <c r="D130" s="86"/>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8"/>
      <c r="IA130" s="17">
        <v>2.17</v>
      </c>
      <c r="IB130" s="17" t="s">
        <v>276</v>
      </c>
      <c r="IC130" s="17" t="s">
        <v>397</v>
      </c>
      <c r="IE130" s="18"/>
      <c r="IF130" s="18"/>
      <c r="IG130" s="18"/>
      <c r="IH130" s="18"/>
      <c r="II130" s="18"/>
    </row>
    <row r="131" spans="1:243" s="17" customFormat="1" ht="28.5">
      <c r="A131" s="48">
        <v>2.18</v>
      </c>
      <c r="B131" s="81" t="s">
        <v>277</v>
      </c>
      <c r="C131" s="79" t="s">
        <v>398</v>
      </c>
      <c r="D131" s="82">
        <v>3</v>
      </c>
      <c r="E131" s="83" t="s">
        <v>337</v>
      </c>
      <c r="F131" s="84">
        <v>466.77</v>
      </c>
      <c r="G131" s="58"/>
      <c r="H131" s="59"/>
      <c r="I131" s="60" t="s">
        <v>38</v>
      </c>
      <c r="J131" s="61">
        <f t="shared" si="4"/>
        <v>1</v>
      </c>
      <c r="K131" s="59" t="s">
        <v>39</v>
      </c>
      <c r="L131" s="59" t="s">
        <v>4</v>
      </c>
      <c r="M131" s="62"/>
      <c r="N131" s="59"/>
      <c r="O131" s="59"/>
      <c r="P131" s="63"/>
      <c r="Q131" s="59"/>
      <c r="R131" s="59"/>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4"/>
      <c r="BA131" s="65">
        <f t="shared" si="5"/>
        <v>1400</v>
      </c>
      <c r="BB131" s="66">
        <f t="shared" si="6"/>
        <v>1400</v>
      </c>
      <c r="BC131" s="67" t="str">
        <f t="shared" si="7"/>
        <v>INR  One Thousand Four Hundred    Only</v>
      </c>
      <c r="IA131" s="17">
        <v>2.18</v>
      </c>
      <c r="IB131" s="17" t="s">
        <v>277</v>
      </c>
      <c r="IC131" s="17" t="s">
        <v>398</v>
      </c>
      <c r="ID131" s="17">
        <v>3</v>
      </c>
      <c r="IE131" s="18" t="s">
        <v>337</v>
      </c>
      <c r="IF131" s="18"/>
      <c r="IG131" s="18"/>
      <c r="IH131" s="18"/>
      <c r="II131" s="18"/>
    </row>
    <row r="132" spans="1:243" s="17" customFormat="1" ht="28.5">
      <c r="A132" s="50">
        <v>2.19</v>
      </c>
      <c r="B132" s="81" t="s">
        <v>278</v>
      </c>
      <c r="C132" s="79" t="s">
        <v>399</v>
      </c>
      <c r="D132" s="82">
        <v>3</v>
      </c>
      <c r="E132" s="83" t="s">
        <v>337</v>
      </c>
      <c r="F132" s="84">
        <v>404.87</v>
      </c>
      <c r="G132" s="58"/>
      <c r="H132" s="59"/>
      <c r="I132" s="60" t="s">
        <v>38</v>
      </c>
      <c r="J132" s="61">
        <f t="shared" si="4"/>
        <v>1</v>
      </c>
      <c r="K132" s="59" t="s">
        <v>39</v>
      </c>
      <c r="L132" s="59" t="s">
        <v>4</v>
      </c>
      <c r="M132" s="62"/>
      <c r="N132" s="59"/>
      <c r="O132" s="59"/>
      <c r="P132" s="63"/>
      <c r="Q132" s="59"/>
      <c r="R132" s="59"/>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4"/>
      <c r="BA132" s="65">
        <f t="shared" si="5"/>
        <v>1215</v>
      </c>
      <c r="BB132" s="66">
        <f t="shared" si="6"/>
        <v>1215</v>
      </c>
      <c r="BC132" s="67" t="str">
        <f t="shared" si="7"/>
        <v>INR  One Thousand Two Hundred &amp; Fifteen  Only</v>
      </c>
      <c r="IA132" s="17">
        <v>2.19</v>
      </c>
      <c r="IB132" s="17" t="s">
        <v>278</v>
      </c>
      <c r="IC132" s="17" t="s">
        <v>399</v>
      </c>
      <c r="ID132" s="17">
        <v>3</v>
      </c>
      <c r="IE132" s="18" t="s">
        <v>337</v>
      </c>
      <c r="IF132" s="18"/>
      <c r="IG132" s="18"/>
      <c r="IH132" s="18"/>
      <c r="II132" s="18"/>
    </row>
    <row r="133" spans="1:243" s="17" customFormat="1" ht="47.25">
      <c r="A133" s="48">
        <v>2.2</v>
      </c>
      <c r="B133" s="81" t="s">
        <v>279</v>
      </c>
      <c r="C133" s="79" t="s">
        <v>400</v>
      </c>
      <c r="D133" s="86"/>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8"/>
      <c r="IA133" s="17">
        <v>2.2</v>
      </c>
      <c r="IB133" s="17" t="s">
        <v>279</v>
      </c>
      <c r="IC133" s="17" t="s">
        <v>400</v>
      </c>
      <c r="IE133" s="18"/>
      <c r="IF133" s="18"/>
      <c r="IG133" s="18"/>
      <c r="IH133" s="18"/>
      <c r="II133" s="18"/>
    </row>
    <row r="134" spans="1:243" s="17" customFormat="1" ht="15.75">
      <c r="A134" s="48">
        <v>2.21</v>
      </c>
      <c r="B134" s="81" t="s">
        <v>277</v>
      </c>
      <c r="C134" s="79" t="s">
        <v>401</v>
      </c>
      <c r="D134" s="82">
        <v>1</v>
      </c>
      <c r="E134" s="83" t="s">
        <v>337</v>
      </c>
      <c r="F134" s="84">
        <v>349.98</v>
      </c>
      <c r="G134" s="58"/>
      <c r="H134" s="59"/>
      <c r="I134" s="60" t="s">
        <v>38</v>
      </c>
      <c r="J134" s="61">
        <f t="shared" si="4"/>
        <v>1</v>
      </c>
      <c r="K134" s="59" t="s">
        <v>39</v>
      </c>
      <c r="L134" s="59" t="s">
        <v>4</v>
      </c>
      <c r="M134" s="62"/>
      <c r="N134" s="59"/>
      <c r="O134" s="59"/>
      <c r="P134" s="63"/>
      <c r="Q134" s="59"/>
      <c r="R134" s="59"/>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4"/>
      <c r="BA134" s="65">
        <f t="shared" si="5"/>
        <v>350</v>
      </c>
      <c r="BB134" s="66">
        <f t="shared" si="6"/>
        <v>350</v>
      </c>
      <c r="BC134" s="67" t="str">
        <f t="shared" si="7"/>
        <v>INR  Three Hundred &amp; Fifty  Only</v>
      </c>
      <c r="IA134" s="17">
        <v>2.21</v>
      </c>
      <c r="IB134" s="17" t="s">
        <v>277</v>
      </c>
      <c r="IC134" s="17" t="s">
        <v>401</v>
      </c>
      <c r="ID134" s="17">
        <v>1</v>
      </c>
      <c r="IE134" s="18" t="s">
        <v>337</v>
      </c>
      <c r="IF134" s="18"/>
      <c r="IG134" s="18"/>
      <c r="IH134" s="18"/>
      <c r="II134" s="18"/>
    </row>
    <row r="135" spans="1:243" s="17" customFormat="1" ht="31.5">
      <c r="A135" s="50">
        <v>2.22</v>
      </c>
      <c r="B135" s="81" t="s">
        <v>280</v>
      </c>
      <c r="C135" s="79" t="s">
        <v>402</v>
      </c>
      <c r="D135" s="86"/>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8"/>
      <c r="IA135" s="17">
        <v>2.22</v>
      </c>
      <c r="IB135" s="17" t="s">
        <v>280</v>
      </c>
      <c r="IC135" s="17" t="s">
        <v>402</v>
      </c>
      <c r="IE135" s="18"/>
      <c r="IF135" s="18"/>
      <c r="IG135" s="18"/>
      <c r="IH135" s="18"/>
      <c r="II135" s="18"/>
    </row>
    <row r="136" spans="1:243" s="17" customFormat="1" ht="15.75">
      <c r="A136" s="48">
        <v>2.23</v>
      </c>
      <c r="B136" s="81" t="s">
        <v>281</v>
      </c>
      <c r="C136" s="79" t="s">
        <v>403</v>
      </c>
      <c r="D136" s="86"/>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8"/>
      <c r="IA136" s="17">
        <v>2.23</v>
      </c>
      <c r="IB136" s="17" t="s">
        <v>281</v>
      </c>
      <c r="IC136" s="17" t="s">
        <v>403</v>
      </c>
      <c r="IE136" s="18"/>
      <c r="IF136" s="18"/>
      <c r="IG136" s="18"/>
      <c r="IH136" s="18"/>
      <c r="II136" s="18"/>
    </row>
    <row r="137" spans="1:243" s="17" customFormat="1" ht="28.5">
      <c r="A137" s="48">
        <v>2.24</v>
      </c>
      <c r="B137" s="81" t="s">
        <v>278</v>
      </c>
      <c r="C137" s="79" t="s">
        <v>404</v>
      </c>
      <c r="D137" s="82">
        <v>3</v>
      </c>
      <c r="E137" s="83" t="s">
        <v>337</v>
      </c>
      <c r="F137" s="84">
        <v>71.46</v>
      </c>
      <c r="G137" s="58"/>
      <c r="H137" s="59"/>
      <c r="I137" s="60" t="s">
        <v>38</v>
      </c>
      <c r="J137" s="61">
        <f t="shared" si="4"/>
        <v>1</v>
      </c>
      <c r="K137" s="59" t="s">
        <v>39</v>
      </c>
      <c r="L137" s="59" t="s">
        <v>4</v>
      </c>
      <c r="M137" s="62"/>
      <c r="N137" s="59"/>
      <c r="O137" s="59"/>
      <c r="P137" s="63"/>
      <c r="Q137" s="59"/>
      <c r="R137" s="59"/>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4"/>
      <c r="BA137" s="65">
        <f t="shared" si="5"/>
        <v>214</v>
      </c>
      <c r="BB137" s="66">
        <f t="shared" si="6"/>
        <v>214</v>
      </c>
      <c r="BC137" s="67" t="str">
        <f t="shared" si="7"/>
        <v>INR  Two Hundred &amp; Fourteen  Only</v>
      </c>
      <c r="IA137" s="17">
        <v>2.24</v>
      </c>
      <c r="IB137" s="17" t="s">
        <v>278</v>
      </c>
      <c r="IC137" s="17" t="s">
        <v>404</v>
      </c>
      <c r="ID137" s="17">
        <v>3</v>
      </c>
      <c r="IE137" s="18" t="s">
        <v>337</v>
      </c>
      <c r="IF137" s="18"/>
      <c r="IG137" s="18"/>
      <c r="IH137" s="18"/>
      <c r="II137" s="18"/>
    </row>
    <row r="138" spans="1:243" s="17" customFormat="1" ht="255" customHeight="1">
      <c r="A138" s="50">
        <v>2.25</v>
      </c>
      <c r="B138" s="81" t="s">
        <v>282</v>
      </c>
      <c r="C138" s="79" t="s">
        <v>405</v>
      </c>
      <c r="D138" s="86"/>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8"/>
      <c r="IA138" s="17">
        <v>2.25</v>
      </c>
      <c r="IB138" s="17" t="s">
        <v>282</v>
      </c>
      <c r="IC138" s="17" t="s">
        <v>405</v>
      </c>
      <c r="IE138" s="18"/>
      <c r="IF138" s="18"/>
      <c r="IG138" s="18"/>
      <c r="IH138" s="18"/>
      <c r="II138" s="18"/>
    </row>
    <row r="139" spans="1:243" s="17" customFormat="1" ht="31.5">
      <c r="A139" s="48">
        <v>2.26</v>
      </c>
      <c r="B139" s="81" t="s">
        <v>283</v>
      </c>
      <c r="C139" s="79" t="s">
        <v>406</v>
      </c>
      <c r="D139" s="82">
        <v>3</v>
      </c>
      <c r="E139" s="83" t="s">
        <v>337</v>
      </c>
      <c r="F139" s="84">
        <v>1501.23</v>
      </c>
      <c r="G139" s="58"/>
      <c r="H139" s="59"/>
      <c r="I139" s="60" t="s">
        <v>38</v>
      </c>
      <c r="J139" s="61">
        <f t="shared" si="4"/>
        <v>1</v>
      </c>
      <c r="K139" s="59" t="s">
        <v>39</v>
      </c>
      <c r="L139" s="59" t="s">
        <v>4</v>
      </c>
      <c r="M139" s="62"/>
      <c r="N139" s="59"/>
      <c r="O139" s="59"/>
      <c r="P139" s="63"/>
      <c r="Q139" s="59"/>
      <c r="R139" s="59"/>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4"/>
      <c r="BA139" s="65">
        <f t="shared" si="5"/>
        <v>4504</v>
      </c>
      <c r="BB139" s="66">
        <f t="shared" si="6"/>
        <v>4504</v>
      </c>
      <c r="BC139" s="67" t="str">
        <f t="shared" si="7"/>
        <v>INR  Four Thousand Five Hundred &amp; Four  Only</v>
      </c>
      <c r="IA139" s="17">
        <v>2.26</v>
      </c>
      <c r="IB139" s="17" t="s">
        <v>283</v>
      </c>
      <c r="IC139" s="17" t="s">
        <v>406</v>
      </c>
      <c r="ID139" s="17">
        <v>3</v>
      </c>
      <c r="IE139" s="18" t="s">
        <v>337</v>
      </c>
      <c r="IF139" s="18"/>
      <c r="IG139" s="18"/>
      <c r="IH139" s="18"/>
      <c r="II139" s="18"/>
    </row>
    <row r="140" spans="1:243" s="17" customFormat="1" ht="31.5">
      <c r="A140" s="48">
        <v>2.27</v>
      </c>
      <c r="B140" s="81" t="s">
        <v>284</v>
      </c>
      <c r="C140" s="79" t="s">
        <v>407</v>
      </c>
      <c r="D140" s="86"/>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8"/>
      <c r="IA140" s="17">
        <v>2.27</v>
      </c>
      <c r="IB140" s="17" t="s">
        <v>284</v>
      </c>
      <c r="IC140" s="17" t="s">
        <v>407</v>
      </c>
      <c r="IE140" s="18"/>
      <c r="IF140" s="18"/>
      <c r="IG140" s="18"/>
      <c r="IH140" s="18"/>
      <c r="II140" s="18"/>
    </row>
    <row r="141" spans="1:243" s="17" customFormat="1" ht="15.75">
      <c r="A141" s="50">
        <v>2.28</v>
      </c>
      <c r="B141" s="81" t="s">
        <v>285</v>
      </c>
      <c r="C141" s="79" t="s">
        <v>408</v>
      </c>
      <c r="D141" s="82">
        <v>45</v>
      </c>
      <c r="E141" s="83" t="s">
        <v>338</v>
      </c>
      <c r="F141" s="84">
        <v>13.37</v>
      </c>
      <c r="G141" s="58"/>
      <c r="H141" s="59"/>
      <c r="I141" s="60" t="s">
        <v>38</v>
      </c>
      <c r="J141" s="61">
        <f t="shared" si="4"/>
        <v>1</v>
      </c>
      <c r="K141" s="59" t="s">
        <v>39</v>
      </c>
      <c r="L141" s="59" t="s">
        <v>4</v>
      </c>
      <c r="M141" s="62"/>
      <c r="N141" s="59"/>
      <c r="O141" s="59"/>
      <c r="P141" s="63"/>
      <c r="Q141" s="59"/>
      <c r="R141" s="59"/>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4"/>
      <c r="BA141" s="65">
        <f t="shared" si="5"/>
        <v>602</v>
      </c>
      <c r="BB141" s="66">
        <f t="shared" si="6"/>
        <v>602</v>
      </c>
      <c r="BC141" s="67" t="str">
        <f t="shared" si="7"/>
        <v>INR  Six Hundred &amp; Two  Only</v>
      </c>
      <c r="IA141" s="17">
        <v>2.28</v>
      </c>
      <c r="IB141" s="17" t="s">
        <v>285</v>
      </c>
      <c r="IC141" s="17" t="s">
        <v>408</v>
      </c>
      <c r="ID141" s="17">
        <v>45</v>
      </c>
      <c r="IE141" s="18" t="s">
        <v>338</v>
      </c>
      <c r="IF141" s="18"/>
      <c r="IG141" s="18"/>
      <c r="IH141" s="18"/>
      <c r="II141" s="18"/>
    </row>
    <row r="142" spans="1:243" s="17" customFormat="1" ht="28.5">
      <c r="A142" s="48">
        <v>2.29</v>
      </c>
      <c r="B142" s="81" t="s">
        <v>286</v>
      </c>
      <c r="C142" s="79" t="s">
        <v>409</v>
      </c>
      <c r="D142" s="82">
        <v>27</v>
      </c>
      <c r="E142" s="83" t="s">
        <v>338</v>
      </c>
      <c r="F142" s="84">
        <v>16.13</v>
      </c>
      <c r="G142" s="58"/>
      <c r="H142" s="59"/>
      <c r="I142" s="60" t="s">
        <v>38</v>
      </c>
      <c r="J142" s="61">
        <f t="shared" si="4"/>
        <v>1</v>
      </c>
      <c r="K142" s="59" t="s">
        <v>39</v>
      </c>
      <c r="L142" s="59" t="s">
        <v>4</v>
      </c>
      <c r="M142" s="62"/>
      <c r="N142" s="59"/>
      <c r="O142" s="59"/>
      <c r="P142" s="63"/>
      <c r="Q142" s="59"/>
      <c r="R142" s="59"/>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4"/>
      <c r="BA142" s="65">
        <f t="shared" si="5"/>
        <v>436</v>
      </c>
      <c r="BB142" s="66">
        <f t="shared" si="6"/>
        <v>436</v>
      </c>
      <c r="BC142" s="67" t="str">
        <f t="shared" si="7"/>
        <v>INR  Four Hundred &amp; Thirty Six  Only</v>
      </c>
      <c r="IA142" s="17">
        <v>2.29</v>
      </c>
      <c r="IB142" s="17" t="s">
        <v>286</v>
      </c>
      <c r="IC142" s="17" t="s">
        <v>409</v>
      </c>
      <c r="ID142" s="17">
        <v>27</v>
      </c>
      <c r="IE142" s="18" t="s">
        <v>338</v>
      </c>
      <c r="IF142" s="18"/>
      <c r="IG142" s="18"/>
      <c r="IH142" s="18"/>
      <c r="II142" s="18"/>
    </row>
    <row r="143" spans="1:243" s="17" customFormat="1" ht="47.25">
      <c r="A143" s="48">
        <v>2.3</v>
      </c>
      <c r="B143" s="81" t="s">
        <v>287</v>
      </c>
      <c r="C143" s="79" t="s">
        <v>410</v>
      </c>
      <c r="D143" s="86"/>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8"/>
      <c r="IA143" s="17">
        <v>2.3</v>
      </c>
      <c r="IB143" s="17" t="s">
        <v>287</v>
      </c>
      <c r="IC143" s="17" t="s">
        <v>410</v>
      </c>
      <c r="IE143" s="18"/>
      <c r="IF143" s="18"/>
      <c r="IG143" s="18"/>
      <c r="IH143" s="18"/>
      <c r="II143" s="18"/>
    </row>
    <row r="144" spans="1:243" s="17" customFormat="1" ht="28.5">
      <c r="A144" s="50">
        <v>2.31</v>
      </c>
      <c r="B144" s="81" t="s">
        <v>285</v>
      </c>
      <c r="C144" s="79" t="s">
        <v>411</v>
      </c>
      <c r="D144" s="82">
        <v>45</v>
      </c>
      <c r="E144" s="83" t="s">
        <v>338</v>
      </c>
      <c r="F144" s="84">
        <v>143.88</v>
      </c>
      <c r="G144" s="58"/>
      <c r="H144" s="59"/>
      <c r="I144" s="60" t="s">
        <v>38</v>
      </c>
      <c r="J144" s="61">
        <f t="shared" si="4"/>
        <v>1</v>
      </c>
      <c r="K144" s="59" t="s">
        <v>39</v>
      </c>
      <c r="L144" s="59" t="s">
        <v>4</v>
      </c>
      <c r="M144" s="62"/>
      <c r="N144" s="59"/>
      <c r="O144" s="59"/>
      <c r="P144" s="63"/>
      <c r="Q144" s="59"/>
      <c r="R144" s="59"/>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4"/>
      <c r="BA144" s="65">
        <f t="shared" si="5"/>
        <v>6475</v>
      </c>
      <c r="BB144" s="66">
        <f t="shared" si="6"/>
        <v>6475</v>
      </c>
      <c r="BC144" s="67" t="str">
        <f t="shared" si="7"/>
        <v>INR  Six Thousand Four Hundred &amp; Seventy Five  Only</v>
      </c>
      <c r="IA144" s="17">
        <v>2.31</v>
      </c>
      <c r="IB144" s="17" t="s">
        <v>285</v>
      </c>
      <c r="IC144" s="17" t="s">
        <v>411</v>
      </c>
      <c r="ID144" s="17">
        <v>45</v>
      </c>
      <c r="IE144" s="18" t="s">
        <v>338</v>
      </c>
      <c r="IF144" s="18"/>
      <c r="IG144" s="18"/>
      <c r="IH144" s="18"/>
      <c r="II144" s="18"/>
    </row>
    <row r="145" spans="1:243" s="17" customFormat="1" ht="28.5">
      <c r="A145" s="48">
        <v>2.32</v>
      </c>
      <c r="B145" s="81" t="s">
        <v>286</v>
      </c>
      <c r="C145" s="79" t="s">
        <v>412</v>
      </c>
      <c r="D145" s="82">
        <v>20</v>
      </c>
      <c r="E145" s="83" t="s">
        <v>338</v>
      </c>
      <c r="F145" s="84">
        <v>147.61</v>
      </c>
      <c r="G145" s="58"/>
      <c r="H145" s="59"/>
      <c r="I145" s="60" t="s">
        <v>38</v>
      </c>
      <c r="J145" s="61">
        <f t="shared" si="4"/>
        <v>1</v>
      </c>
      <c r="K145" s="59" t="s">
        <v>39</v>
      </c>
      <c r="L145" s="59" t="s">
        <v>4</v>
      </c>
      <c r="M145" s="62"/>
      <c r="N145" s="59"/>
      <c r="O145" s="59"/>
      <c r="P145" s="63"/>
      <c r="Q145" s="59"/>
      <c r="R145" s="59"/>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4"/>
      <c r="BA145" s="65">
        <f t="shared" si="5"/>
        <v>2952</v>
      </c>
      <c r="BB145" s="66">
        <f t="shared" si="6"/>
        <v>2952</v>
      </c>
      <c r="BC145" s="67" t="str">
        <f t="shared" si="7"/>
        <v>INR  Two Thousand Nine Hundred &amp; Fifty Two  Only</v>
      </c>
      <c r="IA145" s="17">
        <v>2.32</v>
      </c>
      <c r="IB145" s="17" t="s">
        <v>286</v>
      </c>
      <c r="IC145" s="17" t="s">
        <v>412</v>
      </c>
      <c r="ID145" s="17">
        <v>20</v>
      </c>
      <c r="IE145" s="18" t="s">
        <v>338</v>
      </c>
      <c r="IF145" s="18"/>
      <c r="IG145" s="18"/>
      <c r="IH145" s="18"/>
      <c r="II145" s="18"/>
    </row>
    <row r="146" spans="1:243" s="17" customFormat="1" ht="47.25">
      <c r="A146" s="48">
        <v>2.33</v>
      </c>
      <c r="B146" s="81" t="s">
        <v>288</v>
      </c>
      <c r="C146" s="79" t="s">
        <v>413</v>
      </c>
      <c r="D146" s="86"/>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8"/>
      <c r="IA146" s="17">
        <v>2.33</v>
      </c>
      <c r="IB146" s="17" t="s">
        <v>288</v>
      </c>
      <c r="IC146" s="17" t="s">
        <v>413</v>
      </c>
      <c r="IE146" s="18"/>
      <c r="IF146" s="18"/>
      <c r="IG146" s="18"/>
      <c r="IH146" s="18"/>
      <c r="II146" s="18"/>
    </row>
    <row r="147" spans="1:243" s="17" customFormat="1" ht="15.75">
      <c r="A147" s="50">
        <v>2.34</v>
      </c>
      <c r="B147" s="81" t="s">
        <v>289</v>
      </c>
      <c r="C147" s="79" t="s">
        <v>414</v>
      </c>
      <c r="D147" s="82">
        <v>3</v>
      </c>
      <c r="E147" s="83" t="s">
        <v>337</v>
      </c>
      <c r="F147" s="84">
        <v>229.99</v>
      </c>
      <c r="G147" s="58"/>
      <c r="H147" s="59"/>
      <c r="I147" s="60" t="s">
        <v>38</v>
      </c>
      <c r="J147" s="61">
        <f t="shared" si="4"/>
        <v>1</v>
      </c>
      <c r="K147" s="59" t="s">
        <v>39</v>
      </c>
      <c r="L147" s="59" t="s">
        <v>4</v>
      </c>
      <c r="M147" s="62"/>
      <c r="N147" s="59"/>
      <c r="O147" s="59"/>
      <c r="P147" s="63"/>
      <c r="Q147" s="59"/>
      <c r="R147" s="59"/>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4"/>
      <c r="BA147" s="65">
        <f t="shared" si="5"/>
        <v>690</v>
      </c>
      <c r="BB147" s="66">
        <f t="shared" si="6"/>
        <v>690</v>
      </c>
      <c r="BC147" s="67" t="str">
        <f t="shared" si="7"/>
        <v>INR  Six Hundred &amp; Ninety  Only</v>
      </c>
      <c r="IA147" s="17">
        <v>2.34</v>
      </c>
      <c r="IB147" s="17" t="s">
        <v>289</v>
      </c>
      <c r="IC147" s="17" t="s">
        <v>414</v>
      </c>
      <c r="ID147" s="17">
        <v>3</v>
      </c>
      <c r="IE147" s="18" t="s">
        <v>337</v>
      </c>
      <c r="IF147" s="18"/>
      <c r="IG147" s="18"/>
      <c r="IH147" s="18"/>
      <c r="II147" s="18"/>
    </row>
    <row r="148" spans="1:243" s="17" customFormat="1" ht="28.5">
      <c r="A148" s="48">
        <v>2.35</v>
      </c>
      <c r="B148" s="81" t="s">
        <v>278</v>
      </c>
      <c r="C148" s="79" t="s">
        <v>415</v>
      </c>
      <c r="D148" s="82">
        <v>6</v>
      </c>
      <c r="E148" s="83" t="s">
        <v>337</v>
      </c>
      <c r="F148" s="84">
        <v>253.44</v>
      </c>
      <c r="G148" s="58"/>
      <c r="H148" s="59"/>
      <c r="I148" s="60" t="s">
        <v>38</v>
      </c>
      <c r="J148" s="61">
        <f aca="true" t="shared" si="8" ref="J148:J197">IF(I148="Less(-)",-1,1)</f>
        <v>1</v>
      </c>
      <c r="K148" s="59" t="s">
        <v>39</v>
      </c>
      <c r="L148" s="59" t="s">
        <v>4</v>
      </c>
      <c r="M148" s="62"/>
      <c r="N148" s="59"/>
      <c r="O148" s="59"/>
      <c r="P148" s="63"/>
      <c r="Q148" s="59"/>
      <c r="R148" s="59"/>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4"/>
      <c r="BA148" s="65">
        <f aca="true" t="shared" si="9" ref="BA148:BA189">ROUND(total_amount_ba($B$2,$D$2,D148,F148,J148,K148,M148),0)</f>
        <v>1521</v>
      </c>
      <c r="BB148" s="66">
        <f aca="true" t="shared" si="10" ref="BB148:BB189">BA148+SUM(N148:AZ148)</f>
        <v>1521</v>
      </c>
      <c r="BC148" s="67" t="str">
        <f aca="true" t="shared" si="11" ref="BC148:BC189">SpellNumber(L148,BB148)</f>
        <v>INR  One Thousand Five Hundred &amp; Twenty One  Only</v>
      </c>
      <c r="IA148" s="17">
        <v>2.35</v>
      </c>
      <c r="IB148" s="17" t="s">
        <v>278</v>
      </c>
      <c r="IC148" s="17" t="s">
        <v>415</v>
      </c>
      <c r="ID148" s="17">
        <v>6</v>
      </c>
      <c r="IE148" s="18" t="s">
        <v>337</v>
      </c>
      <c r="IF148" s="18"/>
      <c r="IG148" s="18"/>
      <c r="IH148" s="18"/>
      <c r="II148" s="18"/>
    </row>
    <row r="149" spans="1:243" s="17" customFormat="1" ht="28.5">
      <c r="A149" s="48">
        <v>2.36</v>
      </c>
      <c r="B149" s="81" t="s">
        <v>277</v>
      </c>
      <c r="C149" s="79" t="s">
        <v>416</v>
      </c>
      <c r="D149" s="82">
        <v>6</v>
      </c>
      <c r="E149" s="83" t="s">
        <v>337</v>
      </c>
      <c r="F149" s="84">
        <v>323.85</v>
      </c>
      <c r="G149" s="58"/>
      <c r="H149" s="59"/>
      <c r="I149" s="60" t="s">
        <v>38</v>
      </c>
      <c r="J149" s="61">
        <f t="shared" si="8"/>
        <v>1</v>
      </c>
      <c r="K149" s="59" t="s">
        <v>39</v>
      </c>
      <c r="L149" s="59" t="s">
        <v>4</v>
      </c>
      <c r="M149" s="62"/>
      <c r="N149" s="59"/>
      <c r="O149" s="59"/>
      <c r="P149" s="63"/>
      <c r="Q149" s="59"/>
      <c r="R149" s="59"/>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4"/>
      <c r="BA149" s="65">
        <f t="shared" si="9"/>
        <v>1943</v>
      </c>
      <c r="BB149" s="66">
        <f t="shared" si="10"/>
        <v>1943</v>
      </c>
      <c r="BC149" s="67" t="str">
        <f t="shared" si="11"/>
        <v>INR  One Thousand Nine Hundred &amp; Forty Three  Only</v>
      </c>
      <c r="IA149" s="17">
        <v>2.36</v>
      </c>
      <c r="IB149" s="17" t="s">
        <v>277</v>
      </c>
      <c r="IC149" s="17" t="s">
        <v>416</v>
      </c>
      <c r="ID149" s="17">
        <v>6</v>
      </c>
      <c r="IE149" s="18" t="s">
        <v>337</v>
      </c>
      <c r="IF149" s="18"/>
      <c r="IG149" s="18"/>
      <c r="IH149" s="18"/>
      <c r="II149" s="18"/>
    </row>
    <row r="150" spans="1:243" s="17" customFormat="1" ht="28.5">
      <c r="A150" s="50">
        <v>2.37</v>
      </c>
      <c r="B150" s="81" t="s">
        <v>290</v>
      </c>
      <c r="C150" s="79" t="s">
        <v>417</v>
      </c>
      <c r="D150" s="82">
        <v>4</v>
      </c>
      <c r="E150" s="83" t="s">
        <v>337</v>
      </c>
      <c r="F150" s="84">
        <v>359.01</v>
      </c>
      <c r="G150" s="58"/>
      <c r="H150" s="59"/>
      <c r="I150" s="60" t="s">
        <v>38</v>
      </c>
      <c r="J150" s="61">
        <f t="shared" si="8"/>
        <v>1</v>
      </c>
      <c r="K150" s="59" t="s">
        <v>39</v>
      </c>
      <c r="L150" s="59" t="s">
        <v>4</v>
      </c>
      <c r="M150" s="62"/>
      <c r="N150" s="59"/>
      <c r="O150" s="59"/>
      <c r="P150" s="63"/>
      <c r="Q150" s="59"/>
      <c r="R150" s="59"/>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4"/>
      <c r="BA150" s="65">
        <f t="shared" si="9"/>
        <v>1436</v>
      </c>
      <c r="BB150" s="66">
        <f t="shared" si="10"/>
        <v>1436</v>
      </c>
      <c r="BC150" s="67" t="str">
        <f t="shared" si="11"/>
        <v>INR  One Thousand Four Hundred &amp; Thirty Six  Only</v>
      </c>
      <c r="IA150" s="17">
        <v>2.37</v>
      </c>
      <c r="IB150" s="17" t="s">
        <v>290</v>
      </c>
      <c r="IC150" s="17" t="s">
        <v>417</v>
      </c>
      <c r="ID150" s="17">
        <v>4</v>
      </c>
      <c r="IE150" s="18" t="s">
        <v>337</v>
      </c>
      <c r="IF150" s="18"/>
      <c r="IG150" s="18"/>
      <c r="IH150" s="18"/>
      <c r="II150" s="18"/>
    </row>
    <row r="151" spans="1:243" s="17" customFormat="1" ht="31.5">
      <c r="A151" s="48">
        <v>2.38</v>
      </c>
      <c r="B151" s="81" t="s">
        <v>291</v>
      </c>
      <c r="C151" s="79" t="s">
        <v>418</v>
      </c>
      <c r="D151" s="86"/>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8"/>
      <c r="IA151" s="17">
        <v>2.38</v>
      </c>
      <c r="IB151" s="17" t="s">
        <v>291</v>
      </c>
      <c r="IC151" s="17" t="s">
        <v>418</v>
      </c>
      <c r="IE151" s="18"/>
      <c r="IF151" s="18"/>
      <c r="IG151" s="18"/>
      <c r="IH151" s="18"/>
      <c r="II151" s="18"/>
    </row>
    <row r="152" spans="1:243" s="17" customFormat="1" ht="28.5">
      <c r="A152" s="48">
        <v>2.39</v>
      </c>
      <c r="B152" s="81" t="s">
        <v>289</v>
      </c>
      <c r="C152" s="79" t="s">
        <v>419</v>
      </c>
      <c r="D152" s="82">
        <v>3</v>
      </c>
      <c r="E152" s="83" t="s">
        <v>337</v>
      </c>
      <c r="F152" s="84">
        <v>380.71</v>
      </c>
      <c r="G152" s="58"/>
      <c r="H152" s="59"/>
      <c r="I152" s="60" t="s">
        <v>38</v>
      </c>
      <c r="J152" s="61">
        <f t="shared" si="8"/>
        <v>1</v>
      </c>
      <c r="K152" s="59" t="s">
        <v>39</v>
      </c>
      <c r="L152" s="59" t="s">
        <v>4</v>
      </c>
      <c r="M152" s="62"/>
      <c r="N152" s="59"/>
      <c r="O152" s="59"/>
      <c r="P152" s="63"/>
      <c r="Q152" s="59"/>
      <c r="R152" s="59"/>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4"/>
      <c r="BA152" s="65">
        <f t="shared" si="9"/>
        <v>1142</v>
      </c>
      <c r="BB152" s="66">
        <f t="shared" si="10"/>
        <v>1142</v>
      </c>
      <c r="BC152" s="67" t="str">
        <f t="shared" si="11"/>
        <v>INR  One Thousand One Hundred &amp; Forty Two  Only</v>
      </c>
      <c r="IA152" s="17">
        <v>2.39</v>
      </c>
      <c r="IB152" s="17" t="s">
        <v>289</v>
      </c>
      <c r="IC152" s="17" t="s">
        <v>419</v>
      </c>
      <c r="ID152" s="17">
        <v>3</v>
      </c>
      <c r="IE152" s="18" t="s">
        <v>337</v>
      </c>
      <c r="IF152" s="18"/>
      <c r="IG152" s="18"/>
      <c r="IH152" s="18"/>
      <c r="II152" s="18"/>
    </row>
    <row r="153" spans="1:243" s="17" customFormat="1" ht="47.25">
      <c r="A153" s="50">
        <v>2.4</v>
      </c>
      <c r="B153" s="81" t="s">
        <v>292</v>
      </c>
      <c r="C153" s="79" t="s">
        <v>420</v>
      </c>
      <c r="D153" s="86"/>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8"/>
      <c r="IA153" s="17">
        <v>2.4</v>
      </c>
      <c r="IB153" s="17" t="s">
        <v>292</v>
      </c>
      <c r="IC153" s="17" t="s">
        <v>420</v>
      </c>
      <c r="IE153" s="18"/>
      <c r="IF153" s="18"/>
      <c r="IG153" s="18"/>
      <c r="IH153" s="18"/>
      <c r="II153" s="18"/>
    </row>
    <row r="154" spans="1:243" s="17" customFormat="1" ht="28.5">
      <c r="A154" s="48">
        <v>2.41</v>
      </c>
      <c r="B154" s="81" t="s">
        <v>289</v>
      </c>
      <c r="C154" s="79" t="s">
        <v>421</v>
      </c>
      <c r="D154" s="82">
        <v>6</v>
      </c>
      <c r="E154" s="83" t="s">
        <v>337</v>
      </c>
      <c r="F154" s="84">
        <v>621.13</v>
      </c>
      <c r="G154" s="58"/>
      <c r="H154" s="59"/>
      <c r="I154" s="60" t="s">
        <v>38</v>
      </c>
      <c r="J154" s="61">
        <f t="shared" si="8"/>
        <v>1</v>
      </c>
      <c r="K154" s="59" t="s">
        <v>39</v>
      </c>
      <c r="L154" s="59" t="s">
        <v>4</v>
      </c>
      <c r="M154" s="62"/>
      <c r="N154" s="59"/>
      <c r="O154" s="59"/>
      <c r="P154" s="63"/>
      <c r="Q154" s="59"/>
      <c r="R154" s="59"/>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4"/>
      <c r="BA154" s="65">
        <f t="shared" si="9"/>
        <v>3727</v>
      </c>
      <c r="BB154" s="66">
        <f t="shared" si="10"/>
        <v>3727</v>
      </c>
      <c r="BC154" s="67" t="str">
        <f t="shared" si="11"/>
        <v>INR  Three Thousand Seven Hundred &amp; Twenty Seven  Only</v>
      </c>
      <c r="IA154" s="17">
        <v>2.41</v>
      </c>
      <c r="IB154" s="17" t="s">
        <v>289</v>
      </c>
      <c r="IC154" s="17" t="s">
        <v>421</v>
      </c>
      <c r="ID154" s="17">
        <v>6</v>
      </c>
      <c r="IE154" s="18" t="s">
        <v>337</v>
      </c>
      <c r="IF154" s="18"/>
      <c r="IG154" s="18"/>
      <c r="IH154" s="18"/>
      <c r="II154" s="18"/>
    </row>
    <row r="155" spans="1:243" s="17" customFormat="1" ht="47.25">
      <c r="A155" s="48">
        <v>2.42</v>
      </c>
      <c r="B155" s="81" t="s">
        <v>293</v>
      </c>
      <c r="C155" s="79" t="s">
        <v>422</v>
      </c>
      <c r="D155" s="86"/>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8"/>
      <c r="IA155" s="17">
        <v>2.42</v>
      </c>
      <c r="IB155" s="17" t="s">
        <v>293</v>
      </c>
      <c r="IC155" s="17" t="s">
        <v>422</v>
      </c>
      <c r="IE155" s="18"/>
      <c r="IF155" s="18"/>
      <c r="IG155" s="18"/>
      <c r="IH155" s="18"/>
      <c r="II155" s="18"/>
    </row>
    <row r="156" spans="1:243" s="17" customFormat="1" ht="28.5">
      <c r="A156" s="50">
        <v>2.43</v>
      </c>
      <c r="B156" s="81" t="s">
        <v>289</v>
      </c>
      <c r="C156" s="79" t="s">
        <v>423</v>
      </c>
      <c r="D156" s="82">
        <v>6</v>
      </c>
      <c r="E156" s="83" t="s">
        <v>337</v>
      </c>
      <c r="F156" s="84">
        <v>521.48</v>
      </c>
      <c r="G156" s="58"/>
      <c r="H156" s="59"/>
      <c r="I156" s="60" t="s">
        <v>38</v>
      </c>
      <c r="J156" s="61">
        <f t="shared" si="8"/>
        <v>1</v>
      </c>
      <c r="K156" s="59" t="s">
        <v>39</v>
      </c>
      <c r="L156" s="59" t="s">
        <v>4</v>
      </c>
      <c r="M156" s="62"/>
      <c r="N156" s="59"/>
      <c r="O156" s="59"/>
      <c r="P156" s="63"/>
      <c r="Q156" s="59"/>
      <c r="R156" s="59"/>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4"/>
      <c r="BA156" s="65">
        <f t="shared" si="9"/>
        <v>3129</v>
      </c>
      <c r="BB156" s="66">
        <f t="shared" si="10"/>
        <v>3129</v>
      </c>
      <c r="BC156" s="67" t="str">
        <f t="shared" si="11"/>
        <v>INR  Three Thousand One Hundred &amp; Twenty Nine  Only</v>
      </c>
      <c r="IA156" s="17">
        <v>2.43</v>
      </c>
      <c r="IB156" s="17" t="s">
        <v>289</v>
      </c>
      <c r="IC156" s="17" t="s">
        <v>423</v>
      </c>
      <c r="ID156" s="17">
        <v>6</v>
      </c>
      <c r="IE156" s="18" t="s">
        <v>337</v>
      </c>
      <c r="IF156" s="18"/>
      <c r="IG156" s="18"/>
      <c r="IH156" s="18"/>
      <c r="II156" s="18"/>
    </row>
    <row r="157" spans="1:243" s="17" customFormat="1" ht="47.25">
      <c r="A157" s="48">
        <v>2.44</v>
      </c>
      <c r="B157" s="81" t="s">
        <v>294</v>
      </c>
      <c r="C157" s="79" t="s">
        <v>424</v>
      </c>
      <c r="D157" s="86"/>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8"/>
      <c r="IA157" s="17">
        <v>2.44</v>
      </c>
      <c r="IB157" s="17" t="s">
        <v>294</v>
      </c>
      <c r="IC157" s="17" t="s">
        <v>424</v>
      </c>
      <c r="IE157" s="18"/>
      <c r="IF157" s="18"/>
      <c r="IG157" s="18"/>
      <c r="IH157" s="18"/>
      <c r="II157" s="18"/>
    </row>
    <row r="158" spans="1:243" s="17" customFormat="1" ht="28.5">
      <c r="A158" s="48">
        <v>2.45</v>
      </c>
      <c r="B158" s="81" t="s">
        <v>295</v>
      </c>
      <c r="C158" s="79" t="s">
        <v>425</v>
      </c>
      <c r="D158" s="82">
        <v>12</v>
      </c>
      <c r="E158" s="83" t="s">
        <v>337</v>
      </c>
      <c r="F158" s="84">
        <v>438.71</v>
      </c>
      <c r="G158" s="58"/>
      <c r="H158" s="59"/>
      <c r="I158" s="60" t="s">
        <v>38</v>
      </c>
      <c r="J158" s="61">
        <f t="shared" si="8"/>
        <v>1</v>
      </c>
      <c r="K158" s="59" t="s">
        <v>39</v>
      </c>
      <c r="L158" s="59" t="s">
        <v>4</v>
      </c>
      <c r="M158" s="62"/>
      <c r="N158" s="59"/>
      <c r="O158" s="59"/>
      <c r="P158" s="63"/>
      <c r="Q158" s="59"/>
      <c r="R158" s="59"/>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4"/>
      <c r="BA158" s="65">
        <f t="shared" si="9"/>
        <v>5265</v>
      </c>
      <c r="BB158" s="66">
        <f t="shared" si="10"/>
        <v>5265</v>
      </c>
      <c r="BC158" s="67" t="str">
        <f t="shared" si="11"/>
        <v>INR  Five Thousand Two Hundred &amp; Sixty Five  Only</v>
      </c>
      <c r="IA158" s="17">
        <v>2.45</v>
      </c>
      <c r="IB158" s="17" t="s">
        <v>295</v>
      </c>
      <c r="IC158" s="17" t="s">
        <v>425</v>
      </c>
      <c r="ID158" s="17">
        <v>12</v>
      </c>
      <c r="IE158" s="18" t="s">
        <v>337</v>
      </c>
      <c r="IF158" s="18"/>
      <c r="IG158" s="18"/>
      <c r="IH158" s="18"/>
      <c r="II158" s="18"/>
    </row>
    <row r="159" spans="1:243" s="17" customFormat="1" ht="47.25">
      <c r="A159" s="50">
        <v>2.46</v>
      </c>
      <c r="B159" s="81" t="s">
        <v>296</v>
      </c>
      <c r="C159" s="79" t="s">
        <v>426</v>
      </c>
      <c r="D159" s="82">
        <v>24</v>
      </c>
      <c r="E159" s="83" t="s">
        <v>337</v>
      </c>
      <c r="F159" s="84">
        <v>54.1</v>
      </c>
      <c r="G159" s="58"/>
      <c r="H159" s="59"/>
      <c r="I159" s="60" t="s">
        <v>38</v>
      </c>
      <c r="J159" s="61">
        <f t="shared" si="8"/>
        <v>1</v>
      </c>
      <c r="K159" s="59" t="s">
        <v>39</v>
      </c>
      <c r="L159" s="59" t="s">
        <v>4</v>
      </c>
      <c r="M159" s="62"/>
      <c r="N159" s="59"/>
      <c r="O159" s="59"/>
      <c r="P159" s="63"/>
      <c r="Q159" s="59"/>
      <c r="R159" s="59"/>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4"/>
      <c r="BA159" s="65">
        <f t="shared" si="9"/>
        <v>1298</v>
      </c>
      <c r="BB159" s="66">
        <f t="shared" si="10"/>
        <v>1298</v>
      </c>
      <c r="BC159" s="67" t="str">
        <f t="shared" si="11"/>
        <v>INR  One Thousand Two Hundred &amp; Ninety Eight  Only</v>
      </c>
      <c r="IA159" s="17">
        <v>2.46</v>
      </c>
      <c r="IB159" s="17" t="s">
        <v>296</v>
      </c>
      <c r="IC159" s="17" t="s">
        <v>426</v>
      </c>
      <c r="ID159" s="17">
        <v>24</v>
      </c>
      <c r="IE159" s="18" t="s">
        <v>337</v>
      </c>
      <c r="IF159" s="18"/>
      <c r="IG159" s="18"/>
      <c r="IH159" s="18"/>
      <c r="II159" s="18"/>
    </row>
    <row r="160" spans="1:243" s="17" customFormat="1" ht="31.5">
      <c r="A160" s="48">
        <v>2.47</v>
      </c>
      <c r="B160" s="81" t="s">
        <v>297</v>
      </c>
      <c r="C160" s="79" t="s">
        <v>427</v>
      </c>
      <c r="D160" s="86"/>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8"/>
      <c r="IA160" s="17">
        <v>2.47</v>
      </c>
      <c r="IB160" s="17" t="s">
        <v>297</v>
      </c>
      <c r="IC160" s="17" t="s">
        <v>427</v>
      </c>
      <c r="IE160" s="18"/>
      <c r="IF160" s="18"/>
      <c r="IG160" s="18"/>
      <c r="IH160" s="18"/>
      <c r="II160" s="18"/>
    </row>
    <row r="161" spans="1:243" s="17" customFormat="1" ht="28.5">
      <c r="A161" s="48">
        <v>2.48</v>
      </c>
      <c r="B161" s="81" t="s">
        <v>298</v>
      </c>
      <c r="C161" s="79" t="s">
        <v>428</v>
      </c>
      <c r="D161" s="82">
        <v>6</v>
      </c>
      <c r="E161" s="83" t="s">
        <v>337</v>
      </c>
      <c r="F161" s="84">
        <v>317.76</v>
      </c>
      <c r="G161" s="58"/>
      <c r="H161" s="59"/>
      <c r="I161" s="60" t="s">
        <v>38</v>
      </c>
      <c r="J161" s="61">
        <f t="shared" si="8"/>
        <v>1</v>
      </c>
      <c r="K161" s="59" t="s">
        <v>39</v>
      </c>
      <c r="L161" s="59" t="s">
        <v>4</v>
      </c>
      <c r="M161" s="62"/>
      <c r="N161" s="59"/>
      <c r="O161" s="59"/>
      <c r="P161" s="63"/>
      <c r="Q161" s="59"/>
      <c r="R161" s="59"/>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4"/>
      <c r="BA161" s="65">
        <f t="shared" si="9"/>
        <v>1907</v>
      </c>
      <c r="BB161" s="66">
        <f t="shared" si="10"/>
        <v>1907</v>
      </c>
      <c r="BC161" s="67" t="str">
        <f t="shared" si="11"/>
        <v>INR  One Thousand Nine Hundred &amp; Seven  Only</v>
      </c>
      <c r="IA161" s="17">
        <v>2.48</v>
      </c>
      <c r="IB161" s="17" t="s">
        <v>298</v>
      </c>
      <c r="IC161" s="17" t="s">
        <v>428</v>
      </c>
      <c r="ID161" s="17">
        <v>6</v>
      </c>
      <c r="IE161" s="18" t="s">
        <v>337</v>
      </c>
      <c r="IF161" s="18"/>
      <c r="IG161" s="18"/>
      <c r="IH161" s="18"/>
      <c r="II161" s="18"/>
    </row>
    <row r="162" spans="1:243" s="17" customFormat="1" ht="94.5">
      <c r="A162" s="50">
        <v>2.49</v>
      </c>
      <c r="B162" s="81" t="s">
        <v>299</v>
      </c>
      <c r="C162" s="79" t="s">
        <v>429</v>
      </c>
      <c r="D162" s="82">
        <v>4</v>
      </c>
      <c r="E162" s="83" t="s">
        <v>337</v>
      </c>
      <c r="F162" s="84">
        <v>330.64</v>
      </c>
      <c r="G162" s="58"/>
      <c r="H162" s="59"/>
      <c r="I162" s="60" t="s">
        <v>38</v>
      </c>
      <c r="J162" s="61">
        <f t="shared" si="8"/>
        <v>1</v>
      </c>
      <c r="K162" s="59" t="s">
        <v>39</v>
      </c>
      <c r="L162" s="59" t="s">
        <v>4</v>
      </c>
      <c r="M162" s="62"/>
      <c r="N162" s="59"/>
      <c r="O162" s="59"/>
      <c r="P162" s="63"/>
      <c r="Q162" s="59"/>
      <c r="R162" s="59"/>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4"/>
      <c r="BA162" s="65">
        <f t="shared" si="9"/>
        <v>1323</v>
      </c>
      <c r="BB162" s="66">
        <f t="shared" si="10"/>
        <v>1323</v>
      </c>
      <c r="BC162" s="67" t="str">
        <f t="shared" si="11"/>
        <v>INR  One Thousand Three Hundred &amp; Twenty Three  Only</v>
      </c>
      <c r="IA162" s="17">
        <v>2.49</v>
      </c>
      <c r="IB162" s="17" t="s">
        <v>299</v>
      </c>
      <c r="IC162" s="17" t="s">
        <v>429</v>
      </c>
      <c r="ID162" s="17">
        <v>4</v>
      </c>
      <c r="IE162" s="18" t="s">
        <v>337</v>
      </c>
      <c r="IF162" s="18"/>
      <c r="IG162" s="18"/>
      <c r="IH162" s="18"/>
      <c r="II162" s="18"/>
    </row>
    <row r="163" spans="1:243" s="17" customFormat="1" ht="15.75">
      <c r="A163" s="48">
        <v>2.5</v>
      </c>
      <c r="B163" s="81" t="s">
        <v>300</v>
      </c>
      <c r="C163" s="79" t="s">
        <v>430</v>
      </c>
      <c r="D163" s="86"/>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8"/>
      <c r="IA163" s="17">
        <v>2.5</v>
      </c>
      <c r="IB163" s="17" t="s">
        <v>300</v>
      </c>
      <c r="IC163" s="17" t="s">
        <v>430</v>
      </c>
      <c r="IE163" s="18"/>
      <c r="IF163" s="18"/>
      <c r="IG163" s="18"/>
      <c r="IH163" s="18"/>
      <c r="II163" s="18"/>
    </row>
    <row r="164" spans="1:243" s="17" customFormat="1" ht="63">
      <c r="A164" s="48">
        <v>2.51</v>
      </c>
      <c r="B164" s="81" t="s">
        <v>301</v>
      </c>
      <c r="C164" s="79" t="s">
        <v>431</v>
      </c>
      <c r="D164" s="86"/>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8"/>
      <c r="IA164" s="17">
        <v>2.51</v>
      </c>
      <c r="IB164" s="17" t="s">
        <v>301</v>
      </c>
      <c r="IC164" s="17" t="s">
        <v>431</v>
      </c>
      <c r="IE164" s="18"/>
      <c r="IF164" s="18"/>
      <c r="IG164" s="18"/>
      <c r="IH164" s="18"/>
      <c r="II164" s="18"/>
    </row>
    <row r="165" spans="1:243" s="17" customFormat="1" ht="28.5">
      <c r="A165" s="50">
        <v>2.52</v>
      </c>
      <c r="B165" s="81" t="s">
        <v>302</v>
      </c>
      <c r="C165" s="79" t="s">
        <v>432</v>
      </c>
      <c r="D165" s="82">
        <v>6</v>
      </c>
      <c r="E165" s="83" t="s">
        <v>338</v>
      </c>
      <c r="F165" s="84">
        <v>329.46</v>
      </c>
      <c r="G165" s="58"/>
      <c r="H165" s="59"/>
      <c r="I165" s="60" t="s">
        <v>38</v>
      </c>
      <c r="J165" s="61">
        <f t="shared" si="8"/>
        <v>1</v>
      </c>
      <c r="K165" s="59" t="s">
        <v>39</v>
      </c>
      <c r="L165" s="59" t="s">
        <v>4</v>
      </c>
      <c r="M165" s="62"/>
      <c r="N165" s="59"/>
      <c r="O165" s="59"/>
      <c r="P165" s="63"/>
      <c r="Q165" s="59"/>
      <c r="R165" s="59"/>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4"/>
      <c r="BA165" s="65">
        <f t="shared" si="9"/>
        <v>1977</v>
      </c>
      <c r="BB165" s="66">
        <f t="shared" si="10"/>
        <v>1977</v>
      </c>
      <c r="BC165" s="67" t="str">
        <f t="shared" si="11"/>
        <v>INR  One Thousand Nine Hundred &amp; Seventy Seven  Only</v>
      </c>
      <c r="IA165" s="17">
        <v>2.52</v>
      </c>
      <c r="IB165" s="17" t="s">
        <v>302</v>
      </c>
      <c r="IC165" s="17" t="s">
        <v>432</v>
      </c>
      <c r="ID165" s="17">
        <v>6</v>
      </c>
      <c r="IE165" s="18" t="s">
        <v>338</v>
      </c>
      <c r="IF165" s="18"/>
      <c r="IG165" s="18"/>
      <c r="IH165" s="18"/>
      <c r="II165" s="18"/>
    </row>
    <row r="166" spans="1:243" s="17" customFormat="1" ht="28.5">
      <c r="A166" s="48">
        <v>2.53</v>
      </c>
      <c r="B166" s="81" t="s">
        <v>303</v>
      </c>
      <c r="C166" s="79" t="s">
        <v>433</v>
      </c>
      <c r="D166" s="82">
        <v>15</v>
      </c>
      <c r="E166" s="83" t="s">
        <v>338</v>
      </c>
      <c r="F166" s="84">
        <v>728.1</v>
      </c>
      <c r="G166" s="58"/>
      <c r="H166" s="59"/>
      <c r="I166" s="60" t="s">
        <v>38</v>
      </c>
      <c r="J166" s="61">
        <f t="shared" si="8"/>
        <v>1</v>
      </c>
      <c r="K166" s="59" t="s">
        <v>39</v>
      </c>
      <c r="L166" s="59" t="s">
        <v>4</v>
      </c>
      <c r="M166" s="62"/>
      <c r="N166" s="59"/>
      <c r="O166" s="59"/>
      <c r="P166" s="63"/>
      <c r="Q166" s="59"/>
      <c r="R166" s="59"/>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4"/>
      <c r="BA166" s="65">
        <f t="shared" si="9"/>
        <v>10922</v>
      </c>
      <c r="BB166" s="66">
        <f t="shared" si="10"/>
        <v>10922</v>
      </c>
      <c r="BC166" s="67" t="str">
        <f t="shared" si="11"/>
        <v>INR  Ten Thousand Nine Hundred &amp; Twenty Two  Only</v>
      </c>
      <c r="IA166" s="17">
        <v>2.53</v>
      </c>
      <c r="IB166" s="17" t="s">
        <v>303</v>
      </c>
      <c r="IC166" s="17" t="s">
        <v>433</v>
      </c>
      <c r="ID166" s="17">
        <v>15</v>
      </c>
      <c r="IE166" s="18" t="s">
        <v>338</v>
      </c>
      <c r="IF166" s="18"/>
      <c r="IG166" s="18"/>
      <c r="IH166" s="18"/>
      <c r="II166" s="18"/>
    </row>
    <row r="167" spans="1:243" s="17" customFormat="1" ht="63">
      <c r="A167" s="48">
        <v>2.54</v>
      </c>
      <c r="B167" s="81" t="s">
        <v>304</v>
      </c>
      <c r="C167" s="79" t="s">
        <v>434</v>
      </c>
      <c r="D167" s="86"/>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8"/>
      <c r="IA167" s="17">
        <v>2.54</v>
      </c>
      <c r="IB167" s="17" t="s">
        <v>304</v>
      </c>
      <c r="IC167" s="17" t="s">
        <v>434</v>
      </c>
      <c r="IE167" s="18"/>
      <c r="IF167" s="18"/>
      <c r="IG167" s="18"/>
      <c r="IH167" s="18"/>
      <c r="II167" s="18"/>
    </row>
    <row r="168" spans="1:243" s="17" customFormat="1" ht="28.5">
      <c r="A168" s="50">
        <v>2.55</v>
      </c>
      <c r="B168" s="81" t="s">
        <v>305</v>
      </c>
      <c r="C168" s="79" t="s">
        <v>435</v>
      </c>
      <c r="D168" s="82">
        <v>6</v>
      </c>
      <c r="E168" s="83" t="s">
        <v>338</v>
      </c>
      <c r="F168" s="84">
        <v>785.18</v>
      </c>
      <c r="G168" s="58"/>
      <c r="H168" s="59"/>
      <c r="I168" s="60" t="s">
        <v>38</v>
      </c>
      <c r="J168" s="61">
        <f t="shared" si="8"/>
        <v>1</v>
      </c>
      <c r="K168" s="59" t="s">
        <v>39</v>
      </c>
      <c r="L168" s="59" t="s">
        <v>4</v>
      </c>
      <c r="M168" s="62"/>
      <c r="N168" s="59"/>
      <c r="O168" s="59"/>
      <c r="P168" s="63"/>
      <c r="Q168" s="59"/>
      <c r="R168" s="59"/>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4"/>
      <c r="BA168" s="65">
        <f t="shared" si="9"/>
        <v>4711</v>
      </c>
      <c r="BB168" s="66">
        <f t="shared" si="10"/>
        <v>4711</v>
      </c>
      <c r="BC168" s="67" t="str">
        <f t="shared" si="11"/>
        <v>INR  Four Thousand Seven Hundred &amp; Eleven  Only</v>
      </c>
      <c r="IA168" s="17">
        <v>2.55</v>
      </c>
      <c r="IB168" s="17" t="s">
        <v>305</v>
      </c>
      <c r="IC168" s="17" t="s">
        <v>435</v>
      </c>
      <c r="ID168" s="17">
        <v>6</v>
      </c>
      <c r="IE168" s="18" t="s">
        <v>338</v>
      </c>
      <c r="IF168" s="18"/>
      <c r="IG168" s="18"/>
      <c r="IH168" s="18"/>
      <c r="II168" s="18"/>
    </row>
    <row r="169" spans="1:243" s="17" customFormat="1" ht="28.5">
      <c r="A169" s="48">
        <v>2.56</v>
      </c>
      <c r="B169" s="81" t="s">
        <v>306</v>
      </c>
      <c r="C169" s="79" t="s">
        <v>436</v>
      </c>
      <c r="D169" s="82">
        <v>15</v>
      </c>
      <c r="E169" s="83" t="s">
        <v>338</v>
      </c>
      <c r="F169" s="84">
        <v>1119.42</v>
      </c>
      <c r="G169" s="58"/>
      <c r="H169" s="59"/>
      <c r="I169" s="60" t="s">
        <v>38</v>
      </c>
      <c r="J169" s="61">
        <f t="shared" si="8"/>
        <v>1</v>
      </c>
      <c r="K169" s="59" t="s">
        <v>39</v>
      </c>
      <c r="L169" s="59" t="s">
        <v>4</v>
      </c>
      <c r="M169" s="62"/>
      <c r="N169" s="59"/>
      <c r="O169" s="59"/>
      <c r="P169" s="63"/>
      <c r="Q169" s="59"/>
      <c r="R169" s="59"/>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4"/>
      <c r="BA169" s="65">
        <f t="shared" si="9"/>
        <v>16791</v>
      </c>
      <c r="BB169" s="66">
        <f t="shared" si="10"/>
        <v>16791</v>
      </c>
      <c r="BC169" s="67" t="str">
        <f t="shared" si="11"/>
        <v>INR  Sixteen Thousand Seven Hundred &amp; Ninety One  Only</v>
      </c>
      <c r="IA169" s="17">
        <v>2.56</v>
      </c>
      <c r="IB169" s="17" t="s">
        <v>306</v>
      </c>
      <c r="IC169" s="17" t="s">
        <v>436</v>
      </c>
      <c r="ID169" s="17">
        <v>15</v>
      </c>
      <c r="IE169" s="18" t="s">
        <v>338</v>
      </c>
      <c r="IF169" s="18"/>
      <c r="IG169" s="18"/>
      <c r="IH169" s="18"/>
      <c r="II169" s="18"/>
    </row>
    <row r="170" spans="1:243" s="17" customFormat="1" ht="261" customHeight="1">
      <c r="A170" s="48">
        <v>2.57</v>
      </c>
      <c r="B170" s="81" t="s">
        <v>307</v>
      </c>
      <c r="C170" s="79" t="s">
        <v>437</v>
      </c>
      <c r="D170" s="86"/>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8"/>
      <c r="IA170" s="17">
        <v>2.57</v>
      </c>
      <c r="IB170" s="17" t="s">
        <v>307</v>
      </c>
      <c r="IC170" s="17" t="s">
        <v>437</v>
      </c>
      <c r="IE170" s="18"/>
      <c r="IF170" s="18"/>
      <c r="IG170" s="18"/>
      <c r="IH170" s="18"/>
      <c r="II170" s="18"/>
    </row>
    <row r="171" spans="1:243" s="17" customFormat="1" ht="78.75">
      <c r="A171" s="50">
        <v>2.58</v>
      </c>
      <c r="B171" s="81" t="s">
        <v>308</v>
      </c>
      <c r="C171" s="79" t="s">
        <v>438</v>
      </c>
      <c r="D171" s="86"/>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8"/>
      <c r="IA171" s="17">
        <v>2.58</v>
      </c>
      <c r="IB171" s="17" t="s">
        <v>308</v>
      </c>
      <c r="IC171" s="17" t="s">
        <v>438</v>
      </c>
      <c r="IE171" s="18"/>
      <c r="IF171" s="18"/>
      <c r="IG171" s="18"/>
      <c r="IH171" s="18"/>
      <c r="II171" s="18"/>
    </row>
    <row r="172" spans="1:243" s="17" customFormat="1" ht="31.5">
      <c r="A172" s="48">
        <v>2.59</v>
      </c>
      <c r="B172" s="81" t="s">
        <v>309</v>
      </c>
      <c r="C172" s="79" t="s">
        <v>439</v>
      </c>
      <c r="D172" s="82">
        <v>3</v>
      </c>
      <c r="E172" s="83" t="s">
        <v>337</v>
      </c>
      <c r="F172" s="84">
        <v>10247.35</v>
      </c>
      <c r="G172" s="58"/>
      <c r="H172" s="59"/>
      <c r="I172" s="60" t="s">
        <v>38</v>
      </c>
      <c r="J172" s="61">
        <f t="shared" si="8"/>
        <v>1</v>
      </c>
      <c r="K172" s="59" t="s">
        <v>39</v>
      </c>
      <c r="L172" s="59" t="s">
        <v>4</v>
      </c>
      <c r="M172" s="62"/>
      <c r="N172" s="59"/>
      <c r="O172" s="59"/>
      <c r="P172" s="63"/>
      <c r="Q172" s="59"/>
      <c r="R172" s="59"/>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4"/>
      <c r="BA172" s="65">
        <f t="shared" si="9"/>
        <v>30742</v>
      </c>
      <c r="BB172" s="66">
        <f t="shared" si="10"/>
        <v>30742</v>
      </c>
      <c r="BC172" s="67" t="str">
        <f t="shared" si="11"/>
        <v>INR  Thirty Thousand Seven Hundred &amp; Forty Two  Only</v>
      </c>
      <c r="IA172" s="17">
        <v>2.59</v>
      </c>
      <c r="IB172" s="17" t="s">
        <v>309</v>
      </c>
      <c r="IC172" s="17" t="s">
        <v>439</v>
      </c>
      <c r="ID172" s="17">
        <v>3</v>
      </c>
      <c r="IE172" s="18" t="s">
        <v>337</v>
      </c>
      <c r="IF172" s="18"/>
      <c r="IG172" s="18"/>
      <c r="IH172" s="18"/>
      <c r="II172" s="18"/>
    </row>
    <row r="173" spans="1:243" s="17" customFormat="1" ht="141.75">
      <c r="A173" s="48">
        <v>2.6</v>
      </c>
      <c r="B173" s="81" t="s">
        <v>310</v>
      </c>
      <c r="C173" s="79" t="s">
        <v>440</v>
      </c>
      <c r="D173" s="86"/>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8"/>
      <c r="IA173" s="17">
        <v>2.6</v>
      </c>
      <c r="IB173" s="17" t="s">
        <v>310</v>
      </c>
      <c r="IC173" s="17" t="s">
        <v>440</v>
      </c>
      <c r="IE173" s="18"/>
      <c r="IF173" s="18"/>
      <c r="IG173" s="18"/>
      <c r="IH173" s="18"/>
      <c r="II173" s="18"/>
    </row>
    <row r="174" spans="1:243" s="17" customFormat="1" ht="28.5">
      <c r="A174" s="50">
        <v>2.61</v>
      </c>
      <c r="B174" s="81" t="s">
        <v>311</v>
      </c>
      <c r="C174" s="79" t="s">
        <v>441</v>
      </c>
      <c r="D174" s="82">
        <v>1</v>
      </c>
      <c r="E174" s="83" t="s">
        <v>337</v>
      </c>
      <c r="F174" s="84">
        <v>599.47</v>
      </c>
      <c r="G174" s="58"/>
      <c r="H174" s="59"/>
      <c r="I174" s="60" t="s">
        <v>38</v>
      </c>
      <c r="J174" s="61">
        <f t="shared" si="8"/>
        <v>1</v>
      </c>
      <c r="K174" s="59" t="s">
        <v>39</v>
      </c>
      <c r="L174" s="59" t="s">
        <v>4</v>
      </c>
      <c r="M174" s="62"/>
      <c r="N174" s="59"/>
      <c r="O174" s="59"/>
      <c r="P174" s="63"/>
      <c r="Q174" s="59"/>
      <c r="R174" s="59"/>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4"/>
      <c r="BA174" s="65">
        <f t="shared" si="9"/>
        <v>599</v>
      </c>
      <c r="BB174" s="66">
        <f t="shared" si="10"/>
        <v>599</v>
      </c>
      <c r="BC174" s="67" t="str">
        <f t="shared" si="11"/>
        <v>INR  Five Hundred &amp; Ninety Nine  Only</v>
      </c>
      <c r="IA174" s="17">
        <v>2.61</v>
      </c>
      <c r="IB174" s="17" t="s">
        <v>311</v>
      </c>
      <c r="IC174" s="17" t="s">
        <v>441</v>
      </c>
      <c r="ID174" s="17">
        <v>1</v>
      </c>
      <c r="IE174" s="18" t="s">
        <v>337</v>
      </c>
      <c r="IF174" s="18"/>
      <c r="IG174" s="18"/>
      <c r="IH174" s="18"/>
      <c r="II174" s="18"/>
    </row>
    <row r="175" spans="1:243" s="17" customFormat="1" ht="63">
      <c r="A175" s="48">
        <v>2.62</v>
      </c>
      <c r="B175" s="81" t="s">
        <v>312</v>
      </c>
      <c r="C175" s="79" t="s">
        <v>442</v>
      </c>
      <c r="D175" s="86"/>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8"/>
      <c r="IA175" s="17">
        <v>2.62</v>
      </c>
      <c r="IB175" s="17" t="s">
        <v>312</v>
      </c>
      <c r="IC175" s="17" t="s">
        <v>442</v>
      </c>
      <c r="IE175" s="18"/>
      <c r="IF175" s="18"/>
      <c r="IG175" s="18"/>
      <c r="IH175" s="18"/>
      <c r="II175" s="18"/>
    </row>
    <row r="176" spans="1:243" s="17" customFormat="1" ht="31.5">
      <c r="A176" s="48">
        <v>2.63</v>
      </c>
      <c r="B176" s="81" t="s">
        <v>313</v>
      </c>
      <c r="C176" s="79" t="s">
        <v>443</v>
      </c>
      <c r="D176" s="82">
        <v>2</v>
      </c>
      <c r="E176" s="83" t="s">
        <v>337</v>
      </c>
      <c r="F176" s="84">
        <v>2388.12</v>
      </c>
      <c r="G176" s="58"/>
      <c r="H176" s="59"/>
      <c r="I176" s="60" t="s">
        <v>38</v>
      </c>
      <c r="J176" s="61">
        <f t="shared" si="8"/>
        <v>1</v>
      </c>
      <c r="K176" s="59" t="s">
        <v>39</v>
      </c>
      <c r="L176" s="59" t="s">
        <v>4</v>
      </c>
      <c r="M176" s="62"/>
      <c r="N176" s="59"/>
      <c r="O176" s="59"/>
      <c r="P176" s="63"/>
      <c r="Q176" s="59"/>
      <c r="R176" s="59"/>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4"/>
      <c r="BA176" s="65">
        <f t="shared" si="9"/>
        <v>4776</v>
      </c>
      <c r="BB176" s="66">
        <f t="shared" si="10"/>
        <v>4776</v>
      </c>
      <c r="BC176" s="67" t="str">
        <f t="shared" si="11"/>
        <v>INR  Four Thousand Seven Hundred &amp; Seventy Six  Only</v>
      </c>
      <c r="IA176" s="17">
        <v>2.63</v>
      </c>
      <c r="IB176" s="17" t="s">
        <v>313</v>
      </c>
      <c r="IC176" s="17" t="s">
        <v>443</v>
      </c>
      <c r="ID176" s="17">
        <v>2</v>
      </c>
      <c r="IE176" s="18" t="s">
        <v>337</v>
      </c>
      <c r="IF176" s="18"/>
      <c r="IG176" s="18"/>
      <c r="IH176" s="18"/>
      <c r="II176" s="18"/>
    </row>
    <row r="177" spans="1:243" s="17" customFormat="1" ht="15.75">
      <c r="A177" s="50">
        <v>2.64</v>
      </c>
      <c r="B177" s="81" t="s">
        <v>314</v>
      </c>
      <c r="C177" s="79" t="s">
        <v>444</v>
      </c>
      <c r="D177" s="86"/>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8"/>
      <c r="IA177" s="17">
        <v>2.64</v>
      </c>
      <c r="IB177" s="17" t="s">
        <v>314</v>
      </c>
      <c r="IC177" s="17" t="s">
        <v>444</v>
      </c>
      <c r="IE177" s="18"/>
      <c r="IF177" s="18"/>
      <c r="IG177" s="18"/>
      <c r="IH177" s="18"/>
      <c r="II177" s="18"/>
    </row>
    <row r="178" spans="1:243" s="17" customFormat="1" ht="327.75" customHeight="1">
      <c r="A178" s="48">
        <v>2.65</v>
      </c>
      <c r="B178" s="81" t="s">
        <v>315</v>
      </c>
      <c r="C178" s="79" t="s">
        <v>445</v>
      </c>
      <c r="D178" s="86"/>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8"/>
      <c r="IA178" s="17">
        <v>2.65</v>
      </c>
      <c r="IB178" s="17" t="s">
        <v>315</v>
      </c>
      <c r="IC178" s="17" t="s">
        <v>445</v>
      </c>
      <c r="IE178" s="18"/>
      <c r="IF178" s="18"/>
      <c r="IG178" s="18"/>
      <c r="IH178" s="18"/>
      <c r="II178" s="18"/>
    </row>
    <row r="179" spans="1:243" s="17" customFormat="1" ht="15.75">
      <c r="A179" s="48">
        <v>2.66</v>
      </c>
      <c r="B179" s="81" t="s">
        <v>316</v>
      </c>
      <c r="C179" s="79" t="s">
        <v>446</v>
      </c>
      <c r="D179" s="86"/>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8"/>
      <c r="IA179" s="17">
        <v>2.66</v>
      </c>
      <c r="IB179" s="17" t="s">
        <v>316</v>
      </c>
      <c r="IC179" s="17" t="s">
        <v>446</v>
      </c>
      <c r="IE179" s="18"/>
      <c r="IF179" s="18"/>
      <c r="IG179" s="18"/>
      <c r="IH179" s="18"/>
      <c r="II179" s="18"/>
    </row>
    <row r="180" spans="1:243" s="17" customFormat="1" ht="47.25">
      <c r="A180" s="50">
        <v>2.67</v>
      </c>
      <c r="B180" s="81" t="s">
        <v>317</v>
      </c>
      <c r="C180" s="79" t="s">
        <v>447</v>
      </c>
      <c r="D180" s="82">
        <v>30</v>
      </c>
      <c r="E180" s="83" t="s">
        <v>336</v>
      </c>
      <c r="F180" s="84">
        <v>380.49</v>
      </c>
      <c r="G180" s="58"/>
      <c r="H180" s="59"/>
      <c r="I180" s="60" t="s">
        <v>38</v>
      </c>
      <c r="J180" s="61">
        <f t="shared" si="8"/>
        <v>1</v>
      </c>
      <c r="K180" s="59" t="s">
        <v>39</v>
      </c>
      <c r="L180" s="59" t="s">
        <v>4</v>
      </c>
      <c r="M180" s="62"/>
      <c r="N180" s="59"/>
      <c r="O180" s="59"/>
      <c r="P180" s="63"/>
      <c r="Q180" s="59"/>
      <c r="R180" s="59"/>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4"/>
      <c r="BA180" s="65">
        <f t="shared" si="9"/>
        <v>11415</v>
      </c>
      <c r="BB180" s="66">
        <f t="shared" si="10"/>
        <v>11415</v>
      </c>
      <c r="BC180" s="67" t="str">
        <f t="shared" si="11"/>
        <v>INR  Eleven Thousand Four Hundred &amp; Fifteen  Only</v>
      </c>
      <c r="IA180" s="17">
        <v>2.67</v>
      </c>
      <c r="IB180" s="17" t="s">
        <v>317</v>
      </c>
      <c r="IC180" s="17" t="s">
        <v>447</v>
      </c>
      <c r="ID180" s="17">
        <v>30</v>
      </c>
      <c r="IE180" s="18" t="s">
        <v>336</v>
      </c>
      <c r="IF180" s="18"/>
      <c r="IG180" s="18"/>
      <c r="IH180" s="18"/>
      <c r="II180" s="18"/>
    </row>
    <row r="181" spans="1:243" s="17" customFormat="1" ht="112.5" customHeight="1">
      <c r="A181" s="48">
        <v>2.68</v>
      </c>
      <c r="B181" s="81" t="s">
        <v>318</v>
      </c>
      <c r="C181" s="79" t="s">
        <v>448</v>
      </c>
      <c r="D181" s="86"/>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8"/>
      <c r="IA181" s="17">
        <v>2.68</v>
      </c>
      <c r="IB181" s="17" t="s">
        <v>318</v>
      </c>
      <c r="IC181" s="17" t="s">
        <v>448</v>
      </c>
      <c r="IE181" s="18"/>
      <c r="IF181" s="18"/>
      <c r="IG181" s="18"/>
      <c r="IH181" s="18"/>
      <c r="II181" s="18"/>
    </row>
    <row r="182" spans="1:243" s="17" customFormat="1" ht="47.25">
      <c r="A182" s="48">
        <v>2.69</v>
      </c>
      <c r="B182" s="81" t="s">
        <v>317</v>
      </c>
      <c r="C182" s="79" t="s">
        <v>449</v>
      </c>
      <c r="D182" s="82">
        <v>30</v>
      </c>
      <c r="E182" s="83" t="s">
        <v>336</v>
      </c>
      <c r="F182" s="84">
        <v>466.29</v>
      </c>
      <c r="G182" s="58"/>
      <c r="H182" s="59"/>
      <c r="I182" s="60" t="s">
        <v>38</v>
      </c>
      <c r="J182" s="61">
        <f t="shared" si="8"/>
        <v>1</v>
      </c>
      <c r="K182" s="59" t="s">
        <v>39</v>
      </c>
      <c r="L182" s="59" t="s">
        <v>4</v>
      </c>
      <c r="M182" s="62"/>
      <c r="N182" s="59"/>
      <c r="O182" s="59"/>
      <c r="P182" s="63"/>
      <c r="Q182" s="59"/>
      <c r="R182" s="59"/>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4"/>
      <c r="BA182" s="65">
        <f t="shared" si="9"/>
        <v>13989</v>
      </c>
      <c r="BB182" s="66">
        <f t="shared" si="10"/>
        <v>13989</v>
      </c>
      <c r="BC182" s="67" t="str">
        <f t="shared" si="11"/>
        <v>INR  Thirteen Thousand Nine Hundred &amp; Eighty Nine  Only</v>
      </c>
      <c r="IA182" s="17">
        <v>2.69</v>
      </c>
      <c r="IB182" s="17" t="s">
        <v>317</v>
      </c>
      <c r="IC182" s="17" t="s">
        <v>449</v>
      </c>
      <c r="ID182" s="17">
        <v>30</v>
      </c>
      <c r="IE182" s="18" t="s">
        <v>336</v>
      </c>
      <c r="IF182" s="18"/>
      <c r="IG182" s="18"/>
      <c r="IH182" s="18"/>
      <c r="II182" s="18"/>
    </row>
    <row r="183" spans="1:243" s="17" customFormat="1" ht="94.5">
      <c r="A183" s="50">
        <v>2.7</v>
      </c>
      <c r="B183" s="81" t="s">
        <v>319</v>
      </c>
      <c r="C183" s="79" t="s">
        <v>450</v>
      </c>
      <c r="D183" s="86"/>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8"/>
      <c r="IA183" s="17">
        <v>2.7</v>
      </c>
      <c r="IB183" s="17" t="s">
        <v>319</v>
      </c>
      <c r="IC183" s="17" t="s">
        <v>450</v>
      </c>
      <c r="IE183" s="18"/>
      <c r="IF183" s="18"/>
      <c r="IG183" s="18"/>
      <c r="IH183" s="18"/>
      <c r="II183" s="18"/>
    </row>
    <row r="184" spans="1:243" s="17" customFormat="1" ht="31.5">
      <c r="A184" s="48">
        <v>2.71</v>
      </c>
      <c r="B184" s="81" t="s">
        <v>320</v>
      </c>
      <c r="C184" s="79" t="s">
        <v>451</v>
      </c>
      <c r="D184" s="82">
        <v>1.5</v>
      </c>
      <c r="E184" s="83" t="s">
        <v>335</v>
      </c>
      <c r="F184" s="84">
        <v>894.17</v>
      </c>
      <c r="G184" s="58"/>
      <c r="H184" s="59"/>
      <c r="I184" s="60" t="s">
        <v>38</v>
      </c>
      <c r="J184" s="61">
        <f t="shared" si="8"/>
        <v>1</v>
      </c>
      <c r="K184" s="59" t="s">
        <v>39</v>
      </c>
      <c r="L184" s="59" t="s">
        <v>4</v>
      </c>
      <c r="M184" s="62"/>
      <c r="N184" s="59"/>
      <c r="O184" s="59"/>
      <c r="P184" s="63"/>
      <c r="Q184" s="59"/>
      <c r="R184" s="59"/>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4"/>
      <c r="BA184" s="65">
        <f t="shared" si="9"/>
        <v>1341</v>
      </c>
      <c r="BB184" s="66">
        <f t="shared" si="10"/>
        <v>1341</v>
      </c>
      <c r="BC184" s="67" t="str">
        <f t="shared" si="11"/>
        <v>INR  One Thousand Three Hundred &amp; Forty One  Only</v>
      </c>
      <c r="IA184" s="17">
        <v>2.71</v>
      </c>
      <c r="IB184" s="17" t="s">
        <v>320</v>
      </c>
      <c r="IC184" s="17" t="s">
        <v>451</v>
      </c>
      <c r="ID184" s="17">
        <v>1.5</v>
      </c>
      <c r="IE184" s="18" t="s">
        <v>335</v>
      </c>
      <c r="IF184" s="18"/>
      <c r="IG184" s="18"/>
      <c r="IH184" s="18"/>
      <c r="II184" s="18"/>
    </row>
    <row r="185" spans="1:243" s="17" customFormat="1" ht="15.75">
      <c r="A185" s="48">
        <v>2.72</v>
      </c>
      <c r="B185" s="81" t="s">
        <v>321</v>
      </c>
      <c r="C185" s="79" t="s">
        <v>452</v>
      </c>
      <c r="D185" s="86"/>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8"/>
      <c r="IA185" s="17">
        <v>2.72</v>
      </c>
      <c r="IB185" s="17" t="s">
        <v>321</v>
      </c>
      <c r="IC185" s="17" t="s">
        <v>452</v>
      </c>
      <c r="IE185" s="18"/>
      <c r="IF185" s="18"/>
      <c r="IG185" s="18"/>
      <c r="IH185" s="18"/>
      <c r="II185" s="18"/>
    </row>
    <row r="186" spans="1:243" s="17" customFormat="1" ht="63">
      <c r="A186" s="50">
        <v>2.73</v>
      </c>
      <c r="B186" s="81" t="s">
        <v>322</v>
      </c>
      <c r="C186" s="79" t="s">
        <v>453</v>
      </c>
      <c r="D186" s="86"/>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8"/>
      <c r="IA186" s="17">
        <v>2.73</v>
      </c>
      <c r="IB186" s="17" t="s">
        <v>322</v>
      </c>
      <c r="IC186" s="17" t="s">
        <v>453</v>
      </c>
      <c r="IE186" s="18"/>
      <c r="IF186" s="18"/>
      <c r="IG186" s="18"/>
      <c r="IH186" s="18"/>
      <c r="II186" s="18"/>
    </row>
    <row r="187" spans="1:243" s="17" customFormat="1" ht="63">
      <c r="A187" s="48">
        <v>2.74</v>
      </c>
      <c r="B187" s="81" t="s">
        <v>323</v>
      </c>
      <c r="C187" s="79" t="s">
        <v>454</v>
      </c>
      <c r="D187" s="82">
        <v>3</v>
      </c>
      <c r="E187" s="83" t="s">
        <v>335</v>
      </c>
      <c r="F187" s="84">
        <v>103.24</v>
      </c>
      <c r="G187" s="58"/>
      <c r="H187" s="59"/>
      <c r="I187" s="60" t="s">
        <v>38</v>
      </c>
      <c r="J187" s="61">
        <f t="shared" si="8"/>
        <v>1</v>
      </c>
      <c r="K187" s="59" t="s">
        <v>39</v>
      </c>
      <c r="L187" s="59" t="s">
        <v>4</v>
      </c>
      <c r="M187" s="62"/>
      <c r="N187" s="59"/>
      <c r="O187" s="59"/>
      <c r="P187" s="63"/>
      <c r="Q187" s="59"/>
      <c r="R187" s="59"/>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4"/>
      <c r="BA187" s="65">
        <f t="shared" si="9"/>
        <v>310</v>
      </c>
      <c r="BB187" s="66">
        <f t="shared" si="10"/>
        <v>310</v>
      </c>
      <c r="BC187" s="67" t="str">
        <f t="shared" si="11"/>
        <v>INR  Three Hundred &amp; Ten  Only</v>
      </c>
      <c r="IA187" s="17">
        <v>2.74</v>
      </c>
      <c r="IB187" s="17" t="s">
        <v>323</v>
      </c>
      <c r="IC187" s="17" t="s">
        <v>454</v>
      </c>
      <c r="ID187" s="17">
        <v>3</v>
      </c>
      <c r="IE187" s="18" t="s">
        <v>335</v>
      </c>
      <c r="IF187" s="18"/>
      <c r="IG187" s="18"/>
      <c r="IH187" s="18"/>
      <c r="II187" s="18"/>
    </row>
    <row r="188" spans="1:243" s="17" customFormat="1" ht="94.5">
      <c r="A188" s="48">
        <v>2.75</v>
      </c>
      <c r="B188" s="81" t="s">
        <v>324</v>
      </c>
      <c r="C188" s="79" t="s">
        <v>455</v>
      </c>
      <c r="D188" s="86"/>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8"/>
      <c r="IA188" s="17">
        <v>2.75</v>
      </c>
      <c r="IB188" s="17" t="s">
        <v>324</v>
      </c>
      <c r="IC188" s="17" t="s">
        <v>455</v>
      </c>
      <c r="IE188" s="18"/>
      <c r="IF188" s="18"/>
      <c r="IG188" s="18"/>
      <c r="IH188" s="18"/>
      <c r="II188" s="18"/>
    </row>
    <row r="189" spans="1:243" s="17" customFormat="1" ht="28.5">
      <c r="A189" s="50">
        <v>2.76</v>
      </c>
      <c r="B189" s="81" t="s">
        <v>325</v>
      </c>
      <c r="C189" s="79" t="s">
        <v>456</v>
      </c>
      <c r="D189" s="82">
        <v>3</v>
      </c>
      <c r="E189" s="83" t="s">
        <v>335</v>
      </c>
      <c r="F189" s="84">
        <v>447.61</v>
      </c>
      <c r="G189" s="58"/>
      <c r="H189" s="59"/>
      <c r="I189" s="60" t="s">
        <v>38</v>
      </c>
      <c r="J189" s="61">
        <f t="shared" si="8"/>
        <v>1</v>
      </c>
      <c r="K189" s="59" t="s">
        <v>39</v>
      </c>
      <c r="L189" s="59" t="s">
        <v>4</v>
      </c>
      <c r="M189" s="62"/>
      <c r="N189" s="59"/>
      <c r="O189" s="59"/>
      <c r="P189" s="63"/>
      <c r="Q189" s="59"/>
      <c r="R189" s="59"/>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4"/>
      <c r="BA189" s="65">
        <f t="shared" si="9"/>
        <v>1343</v>
      </c>
      <c r="BB189" s="66">
        <f t="shared" si="10"/>
        <v>1343</v>
      </c>
      <c r="BC189" s="67" t="str">
        <f t="shared" si="11"/>
        <v>INR  One Thousand Three Hundred &amp; Forty Three  Only</v>
      </c>
      <c r="IA189" s="17">
        <v>2.76</v>
      </c>
      <c r="IB189" s="17" t="s">
        <v>325</v>
      </c>
      <c r="IC189" s="17" t="s">
        <v>456</v>
      </c>
      <c r="ID189" s="17">
        <v>3</v>
      </c>
      <c r="IE189" s="18" t="s">
        <v>335</v>
      </c>
      <c r="IF189" s="18"/>
      <c r="IG189" s="18"/>
      <c r="IH189" s="18"/>
      <c r="II189" s="18"/>
    </row>
    <row r="190" spans="1:243" s="17" customFormat="1" ht="78.75">
      <c r="A190" s="48">
        <v>2.77</v>
      </c>
      <c r="B190" s="81" t="s">
        <v>326</v>
      </c>
      <c r="C190" s="79" t="s">
        <v>457</v>
      </c>
      <c r="D190" s="86"/>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8"/>
      <c r="IA190" s="17">
        <v>2.77</v>
      </c>
      <c r="IB190" s="17" t="s">
        <v>326</v>
      </c>
      <c r="IC190" s="17" t="s">
        <v>457</v>
      </c>
      <c r="IE190" s="18"/>
      <c r="IF190" s="18"/>
      <c r="IG190" s="18"/>
      <c r="IH190" s="18"/>
      <c r="II190" s="18"/>
    </row>
    <row r="191" spans="1:243" s="17" customFormat="1" ht="15.75">
      <c r="A191" s="48">
        <v>2.78</v>
      </c>
      <c r="B191" s="81" t="s">
        <v>327</v>
      </c>
      <c r="C191" s="79" t="s">
        <v>458</v>
      </c>
      <c r="D191" s="82">
        <v>25</v>
      </c>
      <c r="E191" s="83" t="s">
        <v>335</v>
      </c>
      <c r="F191" s="84">
        <v>40.07</v>
      </c>
      <c r="G191" s="58"/>
      <c r="H191" s="59"/>
      <c r="I191" s="60" t="s">
        <v>38</v>
      </c>
      <c r="J191" s="61">
        <f t="shared" si="8"/>
        <v>1</v>
      </c>
      <c r="K191" s="59" t="s">
        <v>39</v>
      </c>
      <c r="L191" s="59" t="s">
        <v>4</v>
      </c>
      <c r="M191" s="62"/>
      <c r="N191" s="59"/>
      <c r="O191" s="59"/>
      <c r="P191" s="63"/>
      <c r="Q191" s="59"/>
      <c r="R191" s="59"/>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4"/>
      <c r="BA191" s="65">
        <f aca="true" t="shared" si="12" ref="BA191:BA197">ROUND(total_amount_ba($B$2,$D$2,D191,F191,J191,K191,M191),0)</f>
        <v>1002</v>
      </c>
      <c r="BB191" s="66">
        <f aca="true" t="shared" si="13" ref="BB191:BB197">BA191+SUM(N191:AZ191)</f>
        <v>1002</v>
      </c>
      <c r="BC191" s="67" t="str">
        <f aca="true" t="shared" si="14" ref="BC191:BC197">SpellNumber(L191,BB191)</f>
        <v>INR  One Thousand  &amp;Two  Only</v>
      </c>
      <c r="IA191" s="17">
        <v>2.78</v>
      </c>
      <c r="IB191" s="17" t="s">
        <v>327</v>
      </c>
      <c r="IC191" s="17" t="s">
        <v>458</v>
      </c>
      <c r="ID191" s="17">
        <v>25</v>
      </c>
      <c r="IE191" s="18" t="s">
        <v>335</v>
      </c>
      <c r="IF191" s="18"/>
      <c r="IG191" s="18"/>
      <c r="IH191" s="18"/>
      <c r="II191" s="18"/>
    </row>
    <row r="192" spans="1:243" s="17" customFormat="1" ht="15.75">
      <c r="A192" s="50">
        <v>2.79</v>
      </c>
      <c r="B192" s="81" t="s">
        <v>328</v>
      </c>
      <c r="C192" s="79" t="s">
        <v>459</v>
      </c>
      <c r="D192" s="86"/>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8"/>
      <c r="IA192" s="17">
        <v>2.79</v>
      </c>
      <c r="IB192" s="17" t="s">
        <v>328</v>
      </c>
      <c r="IC192" s="17" t="s">
        <v>459</v>
      </c>
      <c r="IE192" s="18"/>
      <c r="IF192" s="18"/>
      <c r="IG192" s="18"/>
      <c r="IH192" s="18"/>
      <c r="II192" s="18"/>
    </row>
    <row r="193" spans="1:243" s="17" customFormat="1" ht="409.5">
      <c r="A193" s="48">
        <v>2.8</v>
      </c>
      <c r="B193" s="81" t="s">
        <v>329</v>
      </c>
      <c r="C193" s="79" t="s">
        <v>460</v>
      </c>
      <c r="D193" s="82">
        <v>1</v>
      </c>
      <c r="E193" s="83" t="s">
        <v>341</v>
      </c>
      <c r="F193" s="84">
        <v>4985.93</v>
      </c>
      <c r="G193" s="58"/>
      <c r="H193" s="59"/>
      <c r="I193" s="60" t="s">
        <v>38</v>
      </c>
      <c r="J193" s="61">
        <f t="shared" si="8"/>
        <v>1</v>
      </c>
      <c r="K193" s="59" t="s">
        <v>39</v>
      </c>
      <c r="L193" s="59" t="s">
        <v>4</v>
      </c>
      <c r="M193" s="62"/>
      <c r="N193" s="59"/>
      <c r="O193" s="59"/>
      <c r="P193" s="63"/>
      <c r="Q193" s="59"/>
      <c r="R193" s="59"/>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4"/>
      <c r="BA193" s="65">
        <f t="shared" si="12"/>
        <v>4986</v>
      </c>
      <c r="BB193" s="66">
        <f t="shared" si="13"/>
        <v>4986</v>
      </c>
      <c r="BC193" s="67" t="str">
        <f t="shared" si="14"/>
        <v>INR  Four Thousand Nine Hundred &amp; Eighty Six  Only</v>
      </c>
      <c r="IA193" s="17">
        <v>2.8</v>
      </c>
      <c r="IB193" s="85" t="s">
        <v>329</v>
      </c>
      <c r="IC193" s="17" t="s">
        <v>460</v>
      </c>
      <c r="ID193" s="17">
        <v>1</v>
      </c>
      <c r="IE193" s="18" t="s">
        <v>341</v>
      </c>
      <c r="IF193" s="18"/>
      <c r="IG193" s="18"/>
      <c r="IH193" s="18"/>
      <c r="II193" s="18"/>
    </row>
    <row r="194" spans="1:243" s="17" customFormat="1" ht="31.5">
      <c r="A194" s="48">
        <v>2.81</v>
      </c>
      <c r="B194" s="81" t="s">
        <v>330</v>
      </c>
      <c r="C194" s="79" t="s">
        <v>461</v>
      </c>
      <c r="D194" s="82">
        <v>24</v>
      </c>
      <c r="E194" s="83" t="s">
        <v>163</v>
      </c>
      <c r="F194" s="84">
        <v>29.33</v>
      </c>
      <c r="G194" s="58"/>
      <c r="H194" s="59"/>
      <c r="I194" s="60" t="s">
        <v>38</v>
      </c>
      <c r="J194" s="61">
        <f t="shared" si="8"/>
        <v>1</v>
      </c>
      <c r="K194" s="59" t="s">
        <v>39</v>
      </c>
      <c r="L194" s="59" t="s">
        <v>4</v>
      </c>
      <c r="M194" s="62"/>
      <c r="N194" s="59"/>
      <c r="O194" s="59"/>
      <c r="P194" s="63"/>
      <c r="Q194" s="59"/>
      <c r="R194" s="59"/>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4"/>
      <c r="BA194" s="65">
        <f t="shared" si="12"/>
        <v>704</v>
      </c>
      <c r="BB194" s="66">
        <f t="shared" si="13"/>
        <v>704</v>
      </c>
      <c r="BC194" s="67" t="str">
        <f t="shared" si="14"/>
        <v>INR  Seven Hundred &amp; Four  Only</v>
      </c>
      <c r="IA194" s="17">
        <v>2.81</v>
      </c>
      <c r="IB194" s="17" t="s">
        <v>330</v>
      </c>
      <c r="IC194" s="17" t="s">
        <v>461</v>
      </c>
      <c r="ID194" s="17">
        <v>24</v>
      </c>
      <c r="IE194" s="18" t="s">
        <v>163</v>
      </c>
      <c r="IF194" s="18"/>
      <c r="IG194" s="18"/>
      <c r="IH194" s="18"/>
      <c r="II194" s="18"/>
    </row>
    <row r="195" spans="1:243" s="17" customFormat="1" ht="47.25">
      <c r="A195" s="50">
        <v>2.82</v>
      </c>
      <c r="B195" s="81" t="s">
        <v>331</v>
      </c>
      <c r="C195" s="79" t="s">
        <v>462</v>
      </c>
      <c r="D195" s="82">
        <v>3</v>
      </c>
      <c r="E195" s="83" t="s">
        <v>163</v>
      </c>
      <c r="F195" s="84">
        <v>586.56</v>
      </c>
      <c r="G195" s="58"/>
      <c r="H195" s="59"/>
      <c r="I195" s="60" t="s">
        <v>38</v>
      </c>
      <c r="J195" s="61">
        <f t="shared" si="8"/>
        <v>1</v>
      </c>
      <c r="K195" s="59" t="s">
        <v>39</v>
      </c>
      <c r="L195" s="59" t="s">
        <v>4</v>
      </c>
      <c r="M195" s="62"/>
      <c r="N195" s="59"/>
      <c r="O195" s="59"/>
      <c r="P195" s="63"/>
      <c r="Q195" s="59"/>
      <c r="R195" s="59"/>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4"/>
      <c r="BA195" s="65">
        <f t="shared" si="12"/>
        <v>1760</v>
      </c>
      <c r="BB195" s="66">
        <f t="shared" si="13"/>
        <v>1760</v>
      </c>
      <c r="BC195" s="67" t="str">
        <f t="shared" si="14"/>
        <v>INR  One Thousand Seven Hundred &amp; Sixty  Only</v>
      </c>
      <c r="IA195" s="17">
        <v>2.82</v>
      </c>
      <c r="IB195" s="17" t="s">
        <v>331</v>
      </c>
      <c r="IC195" s="17" t="s">
        <v>462</v>
      </c>
      <c r="ID195" s="17">
        <v>3</v>
      </c>
      <c r="IE195" s="18" t="s">
        <v>163</v>
      </c>
      <c r="IF195" s="18"/>
      <c r="IG195" s="18"/>
      <c r="IH195" s="18"/>
      <c r="II195" s="18"/>
    </row>
    <row r="196" spans="1:243" s="17" customFormat="1" ht="63">
      <c r="A196" s="48">
        <v>2.83</v>
      </c>
      <c r="B196" s="81" t="s">
        <v>332</v>
      </c>
      <c r="C196" s="79" t="s">
        <v>463</v>
      </c>
      <c r="D196" s="82">
        <v>3</v>
      </c>
      <c r="E196" s="83" t="s">
        <v>163</v>
      </c>
      <c r="F196" s="84">
        <v>4461.35</v>
      </c>
      <c r="G196" s="58"/>
      <c r="H196" s="59"/>
      <c r="I196" s="60" t="s">
        <v>38</v>
      </c>
      <c r="J196" s="61">
        <f t="shared" si="8"/>
        <v>1</v>
      </c>
      <c r="K196" s="59" t="s">
        <v>39</v>
      </c>
      <c r="L196" s="59" t="s">
        <v>4</v>
      </c>
      <c r="M196" s="62"/>
      <c r="N196" s="59"/>
      <c r="O196" s="59"/>
      <c r="P196" s="63"/>
      <c r="Q196" s="59"/>
      <c r="R196" s="59"/>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4"/>
      <c r="BA196" s="65">
        <f t="shared" si="12"/>
        <v>13384</v>
      </c>
      <c r="BB196" s="66">
        <f t="shared" si="13"/>
        <v>13384</v>
      </c>
      <c r="BC196" s="67" t="str">
        <f t="shared" si="14"/>
        <v>INR  Thirteen Thousand Three Hundred &amp; Eighty Four  Only</v>
      </c>
      <c r="IA196" s="17">
        <v>2.83</v>
      </c>
      <c r="IB196" s="17" t="s">
        <v>332</v>
      </c>
      <c r="IC196" s="17" t="s">
        <v>463</v>
      </c>
      <c r="ID196" s="17">
        <v>3</v>
      </c>
      <c r="IE196" s="18" t="s">
        <v>163</v>
      </c>
      <c r="IF196" s="18"/>
      <c r="IG196" s="18"/>
      <c r="IH196" s="18"/>
      <c r="II196" s="18"/>
    </row>
    <row r="197" spans="1:243" s="17" customFormat="1" ht="409.5">
      <c r="A197" s="48">
        <v>2.84</v>
      </c>
      <c r="B197" s="81" t="s">
        <v>333</v>
      </c>
      <c r="C197" s="79" t="s">
        <v>464</v>
      </c>
      <c r="D197" s="82">
        <v>3</v>
      </c>
      <c r="E197" s="83" t="s">
        <v>337</v>
      </c>
      <c r="F197" s="84">
        <v>13356.16</v>
      </c>
      <c r="G197" s="58"/>
      <c r="H197" s="59"/>
      <c r="I197" s="60" t="s">
        <v>38</v>
      </c>
      <c r="J197" s="61">
        <f t="shared" si="8"/>
        <v>1</v>
      </c>
      <c r="K197" s="59" t="s">
        <v>39</v>
      </c>
      <c r="L197" s="59" t="s">
        <v>4</v>
      </c>
      <c r="M197" s="62"/>
      <c r="N197" s="59"/>
      <c r="O197" s="59"/>
      <c r="P197" s="63"/>
      <c r="Q197" s="59"/>
      <c r="R197" s="59"/>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4"/>
      <c r="BA197" s="65">
        <f t="shared" si="12"/>
        <v>40068</v>
      </c>
      <c r="BB197" s="66">
        <f t="shared" si="13"/>
        <v>40068</v>
      </c>
      <c r="BC197" s="67" t="str">
        <f t="shared" si="14"/>
        <v>INR  Forty Thousand  &amp;Sixty Eight  Only</v>
      </c>
      <c r="IA197" s="17">
        <v>2.84</v>
      </c>
      <c r="IB197" s="85" t="s">
        <v>333</v>
      </c>
      <c r="IC197" s="17" t="s">
        <v>464</v>
      </c>
      <c r="ID197" s="17">
        <v>3</v>
      </c>
      <c r="IE197" s="18" t="s">
        <v>337</v>
      </c>
      <c r="IF197" s="18"/>
      <c r="IG197" s="18"/>
      <c r="IH197" s="18"/>
      <c r="II197" s="18"/>
    </row>
    <row r="198" spans="1:243" s="22" customFormat="1" ht="141" customHeight="1">
      <c r="A198" s="50">
        <v>2.85</v>
      </c>
      <c r="B198" s="52" t="s">
        <v>115</v>
      </c>
      <c r="C198" s="79" t="s">
        <v>465</v>
      </c>
      <c r="D198" s="89"/>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1"/>
      <c r="IA198" s="22">
        <v>2.85</v>
      </c>
      <c r="IB198" s="22" t="s">
        <v>115</v>
      </c>
      <c r="IC198" s="22" t="s">
        <v>465</v>
      </c>
      <c r="IE198" s="23"/>
      <c r="IF198" s="23" t="s">
        <v>34</v>
      </c>
      <c r="IG198" s="23" t="s">
        <v>35</v>
      </c>
      <c r="IH198" s="23">
        <v>10</v>
      </c>
      <c r="II198" s="23" t="s">
        <v>36</v>
      </c>
    </row>
    <row r="199" spans="1:243" s="22" customFormat="1" ht="28.5">
      <c r="A199" s="48">
        <v>2.86</v>
      </c>
      <c r="B199" s="52" t="s">
        <v>515</v>
      </c>
      <c r="C199" s="79" t="s">
        <v>466</v>
      </c>
      <c r="D199" s="68">
        <v>19</v>
      </c>
      <c r="E199" s="69" t="s">
        <v>118</v>
      </c>
      <c r="F199" s="57">
        <v>1090.7</v>
      </c>
      <c r="G199" s="58"/>
      <c r="H199" s="59"/>
      <c r="I199" s="60" t="s">
        <v>38</v>
      </c>
      <c r="J199" s="61">
        <f>IF(I199="Less(-)",-1,1)</f>
        <v>1</v>
      </c>
      <c r="K199" s="59" t="s">
        <v>39</v>
      </c>
      <c r="L199" s="59" t="s">
        <v>4</v>
      </c>
      <c r="M199" s="62"/>
      <c r="N199" s="59"/>
      <c r="O199" s="59"/>
      <c r="P199" s="63"/>
      <c r="Q199" s="59"/>
      <c r="R199" s="59"/>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4"/>
      <c r="BA199" s="65">
        <f>ROUND(total_amount_ba($B$2,$D$2,D199,F199,J199,K199,M199),0)</f>
        <v>20723</v>
      </c>
      <c r="BB199" s="66">
        <f>BA199+SUM(N199:AZ199)</f>
        <v>20723</v>
      </c>
      <c r="BC199" s="67" t="str">
        <f>SpellNumber(L199,BB199)</f>
        <v>INR  Twenty Thousand Seven Hundred &amp; Twenty Three  Only</v>
      </c>
      <c r="IA199" s="22">
        <v>2.86</v>
      </c>
      <c r="IB199" s="22" t="s">
        <v>515</v>
      </c>
      <c r="IC199" s="22" t="s">
        <v>466</v>
      </c>
      <c r="ID199" s="22">
        <v>19</v>
      </c>
      <c r="IE199" s="23" t="s">
        <v>118</v>
      </c>
      <c r="IF199" s="23" t="s">
        <v>40</v>
      </c>
      <c r="IG199" s="23" t="s">
        <v>35</v>
      </c>
      <c r="IH199" s="23">
        <v>123.223</v>
      </c>
      <c r="II199" s="23" t="s">
        <v>37</v>
      </c>
    </row>
    <row r="200" spans="1:243" s="22" customFormat="1" ht="69.75" customHeight="1">
      <c r="A200" s="48">
        <v>2.87</v>
      </c>
      <c r="B200" s="52" t="s">
        <v>121</v>
      </c>
      <c r="C200" s="79" t="s">
        <v>467</v>
      </c>
      <c r="D200" s="89"/>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1"/>
      <c r="IA200" s="22">
        <v>2.87</v>
      </c>
      <c r="IB200" s="22" t="s">
        <v>121</v>
      </c>
      <c r="IC200" s="22" t="s">
        <v>467</v>
      </c>
      <c r="IE200" s="23"/>
      <c r="IF200" s="23" t="s">
        <v>41</v>
      </c>
      <c r="IG200" s="23" t="s">
        <v>42</v>
      </c>
      <c r="IH200" s="23">
        <v>213</v>
      </c>
      <c r="II200" s="23" t="s">
        <v>37</v>
      </c>
    </row>
    <row r="201" spans="1:243" s="22" customFormat="1" ht="28.5">
      <c r="A201" s="50">
        <v>2.88</v>
      </c>
      <c r="B201" s="52" t="s">
        <v>116</v>
      </c>
      <c r="C201" s="79" t="s">
        <v>468</v>
      </c>
      <c r="D201" s="68">
        <v>20</v>
      </c>
      <c r="E201" s="69" t="s">
        <v>119</v>
      </c>
      <c r="F201" s="57">
        <v>83.3</v>
      </c>
      <c r="G201" s="58"/>
      <c r="H201" s="59"/>
      <c r="I201" s="60" t="s">
        <v>38</v>
      </c>
      <c r="J201" s="61">
        <f>IF(I201="Less(-)",-1,1)</f>
        <v>1</v>
      </c>
      <c r="K201" s="59" t="s">
        <v>39</v>
      </c>
      <c r="L201" s="59" t="s">
        <v>4</v>
      </c>
      <c r="M201" s="62"/>
      <c r="N201" s="59"/>
      <c r="O201" s="59"/>
      <c r="P201" s="63"/>
      <c r="Q201" s="59"/>
      <c r="R201" s="59"/>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4"/>
      <c r="BA201" s="65">
        <f>ROUND(total_amount_ba($B$2,$D$2,D201,F201,J201,K201,M201),0)</f>
        <v>1666</v>
      </c>
      <c r="BB201" s="66">
        <f>BA201+SUM(N201:AZ201)</f>
        <v>1666</v>
      </c>
      <c r="BC201" s="67" t="str">
        <f>SpellNumber(L201,BB201)</f>
        <v>INR  One Thousand Six Hundred &amp; Sixty Six  Only</v>
      </c>
      <c r="IA201" s="22">
        <v>2.88</v>
      </c>
      <c r="IB201" s="22" t="s">
        <v>116</v>
      </c>
      <c r="IC201" s="22" t="s">
        <v>468</v>
      </c>
      <c r="ID201" s="22">
        <v>20</v>
      </c>
      <c r="IE201" s="23" t="s">
        <v>119</v>
      </c>
      <c r="IF201" s="23"/>
      <c r="IG201" s="23"/>
      <c r="IH201" s="23"/>
      <c r="II201" s="23"/>
    </row>
    <row r="202" spans="1:243" s="22" customFormat="1" ht="28.5">
      <c r="A202" s="48">
        <v>2.89</v>
      </c>
      <c r="B202" s="52" t="s">
        <v>117</v>
      </c>
      <c r="C202" s="79" t="s">
        <v>469</v>
      </c>
      <c r="D202" s="68">
        <v>30</v>
      </c>
      <c r="E202" s="69" t="s">
        <v>119</v>
      </c>
      <c r="F202" s="57">
        <v>180.6</v>
      </c>
      <c r="G202" s="58"/>
      <c r="H202" s="59"/>
      <c r="I202" s="60" t="s">
        <v>38</v>
      </c>
      <c r="J202" s="61">
        <f>IF(I202="Less(-)",-1,1)</f>
        <v>1</v>
      </c>
      <c r="K202" s="59" t="s">
        <v>39</v>
      </c>
      <c r="L202" s="59" t="s">
        <v>4</v>
      </c>
      <c r="M202" s="62"/>
      <c r="N202" s="59"/>
      <c r="O202" s="59"/>
      <c r="P202" s="63"/>
      <c r="Q202" s="59"/>
      <c r="R202" s="59"/>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4"/>
      <c r="BA202" s="65">
        <f>ROUND(total_amount_ba($B$2,$D$2,D202,F202,J202,K202,M202),0)</f>
        <v>5418</v>
      </c>
      <c r="BB202" s="66">
        <f>BA202+SUM(N202:AZ202)</f>
        <v>5418</v>
      </c>
      <c r="BC202" s="67" t="str">
        <f>SpellNumber(L202,BB202)</f>
        <v>INR  Five Thousand Four Hundred &amp; Eighteen  Only</v>
      </c>
      <c r="IA202" s="22">
        <v>2.89</v>
      </c>
      <c r="IB202" s="22" t="s">
        <v>117</v>
      </c>
      <c r="IC202" s="22" t="s">
        <v>469</v>
      </c>
      <c r="ID202" s="22">
        <v>30</v>
      </c>
      <c r="IE202" s="23" t="s">
        <v>119</v>
      </c>
      <c r="IF202" s="23"/>
      <c r="IG202" s="23"/>
      <c r="IH202" s="23"/>
      <c r="II202" s="23"/>
    </row>
    <row r="203" spans="1:243" s="22" customFormat="1" ht="75">
      <c r="A203" s="48">
        <v>2.9</v>
      </c>
      <c r="B203" s="55" t="s">
        <v>122</v>
      </c>
      <c r="C203" s="79" t="s">
        <v>470</v>
      </c>
      <c r="D203" s="89"/>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1"/>
      <c r="IA203" s="22">
        <v>2.9</v>
      </c>
      <c r="IB203" s="22" t="s">
        <v>122</v>
      </c>
      <c r="IC203" s="22" t="s">
        <v>470</v>
      </c>
      <c r="IE203" s="23"/>
      <c r="IF203" s="23" t="s">
        <v>40</v>
      </c>
      <c r="IG203" s="23" t="s">
        <v>35</v>
      </c>
      <c r="IH203" s="23">
        <v>123.223</v>
      </c>
      <c r="II203" s="23" t="s">
        <v>37</v>
      </c>
    </row>
    <row r="204" spans="1:243" s="22" customFormat="1" ht="28.5">
      <c r="A204" s="50">
        <v>2.91</v>
      </c>
      <c r="B204" s="55" t="s">
        <v>123</v>
      </c>
      <c r="C204" s="79" t="s">
        <v>471</v>
      </c>
      <c r="D204" s="70">
        <f>3*5</f>
        <v>15</v>
      </c>
      <c r="E204" s="71" t="s">
        <v>119</v>
      </c>
      <c r="F204" s="57">
        <v>195.5</v>
      </c>
      <c r="G204" s="58"/>
      <c r="H204" s="59"/>
      <c r="I204" s="60" t="s">
        <v>38</v>
      </c>
      <c r="J204" s="61">
        <f>IF(I204="Less(-)",-1,1)</f>
        <v>1</v>
      </c>
      <c r="K204" s="59" t="s">
        <v>39</v>
      </c>
      <c r="L204" s="59" t="s">
        <v>4</v>
      </c>
      <c r="M204" s="62"/>
      <c r="N204" s="59"/>
      <c r="O204" s="59"/>
      <c r="P204" s="63"/>
      <c r="Q204" s="59"/>
      <c r="R204" s="59"/>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4"/>
      <c r="BA204" s="65">
        <f>ROUND(total_amount_ba($B$2,$D$2,D204,F204,J204,K204,M204),0)</f>
        <v>2933</v>
      </c>
      <c r="BB204" s="66">
        <f>BA204+SUM(N204:AZ204)</f>
        <v>2933</v>
      </c>
      <c r="BC204" s="67" t="str">
        <f>SpellNumber(L204,BB204)</f>
        <v>INR  Two Thousand Nine Hundred &amp; Thirty Three  Only</v>
      </c>
      <c r="IA204" s="22">
        <v>2.91</v>
      </c>
      <c r="IB204" s="22" t="s">
        <v>123</v>
      </c>
      <c r="IC204" s="22" t="s">
        <v>471</v>
      </c>
      <c r="ID204" s="22">
        <v>15</v>
      </c>
      <c r="IE204" s="23" t="s">
        <v>119</v>
      </c>
      <c r="IF204" s="23" t="s">
        <v>43</v>
      </c>
      <c r="IG204" s="23" t="s">
        <v>44</v>
      </c>
      <c r="IH204" s="23">
        <v>10</v>
      </c>
      <c r="II204" s="23" t="s">
        <v>37</v>
      </c>
    </row>
    <row r="205" spans="1:243" s="22" customFormat="1" ht="28.5">
      <c r="A205" s="48">
        <v>2.92</v>
      </c>
      <c r="B205" s="55" t="s">
        <v>124</v>
      </c>
      <c r="C205" s="79" t="s">
        <v>472</v>
      </c>
      <c r="D205" s="70">
        <f>3*10</f>
        <v>30</v>
      </c>
      <c r="E205" s="70" t="s">
        <v>119</v>
      </c>
      <c r="F205" s="57">
        <v>224.5</v>
      </c>
      <c r="G205" s="58"/>
      <c r="H205" s="59"/>
      <c r="I205" s="60" t="s">
        <v>38</v>
      </c>
      <c r="J205" s="61">
        <f>IF(I205="Less(-)",-1,1)</f>
        <v>1</v>
      </c>
      <c r="K205" s="59" t="s">
        <v>39</v>
      </c>
      <c r="L205" s="59" t="s">
        <v>4</v>
      </c>
      <c r="M205" s="62"/>
      <c r="N205" s="59"/>
      <c r="O205" s="59"/>
      <c r="P205" s="63"/>
      <c r="Q205" s="59"/>
      <c r="R205" s="59"/>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4"/>
      <c r="BA205" s="65">
        <f>ROUND(total_amount_ba($B$2,$D$2,D205,F205,J205,K205,M205),0)</f>
        <v>6735</v>
      </c>
      <c r="BB205" s="66">
        <f>BA205+SUM(N205:AZ205)</f>
        <v>6735</v>
      </c>
      <c r="BC205" s="67" t="str">
        <f>SpellNumber(L205,BB205)</f>
        <v>INR  Six Thousand Seven Hundred &amp; Thirty Five  Only</v>
      </c>
      <c r="IA205" s="22">
        <v>2.92</v>
      </c>
      <c r="IB205" s="22" t="s">
        <v>124</v>
      </c>
      <c r="IC205" s="22" t="s">
        <v>472</v>
      </c>
      <c r="ID205" s="22">
        <v>30</v>
      </c>
      <c r="IE205" s="23" t="s">
        <v>119</v>
      </c>
      <c r="IF205" s="23"/>
      <c r="IG205" s="23"/>
      <c r="IH205" s="23"/>
      <c r="II205" s="23"/>
    </row>
    <row r="206" spans="1:243" s="22" customFormat="1" ht="33.75" customHeight="1">
      <c r="A206" s="48">
        <v>2.93</v>
      </c>
      <c r="B206" s="53" t="s">
        <v>125</v>
      </c>
      <c r="C206" s="79" t="s">
        <v>473</v>
      </c>
      <c r="D206" s="89"/>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1"/>
      <c r="IA206" s="22">
        <v>2.93</v>
      </c>
      <c r="IB206" s="22" t="s">
        <v>125</v>
      </c>
      <c r="IC206" s="22" t="s">
        <v>473</v>
      </c>
      <c r="IE206" s="23"/>
      <c r="IF206" s="23" t="s">
        <v>41</v>
      </c>
      <c r="IG206" s="23" t="s">
        <v>42</v>
      </c>
      <c r="IH206" s="23">
        <v>213</v>
      </c>
      <c r="II206" s="23" t="s">
        <v>37</v>
      </c>
    </row>
    <row r="207" spans="1:243" s="22" customFormat="1" ht="28.5">
      <c r="A207" s="50">
        <v>2.94</v>
      </c>
      <c r="B207" s="53" t="s">
        <v>126</v>
      </c>
      <c r="C207" s="79" t="s">
        <v>474</v>
      </c>
      <c r="D207" s="72">
        <v>3</v>
      </c>
      <c r="E207" s="71" t="s">
        <v>120</v>
      </c>
      <c r="F207" s="57">
        <v>90.3</v>
      </c>
      <c r="G207" s="58"/>
      <c r="H207" s="59"/>
      <c r="I207" s="60" t="s">
        <v>38</v>
      </c>
      <c r="J207" s="61">
        <f>IF(I207="Less(-)",-1,1)</f>
        <v>1</v>
      </c>
      <c r="K207" s="59" t="s">
        <v>39</v>
      </c>
      <c r="L207" s="59" t="s">
        <v>4</v>
      </c>
      <c r="M207" s="62"/>
      <c r="N207" s="59"/>
      <c r="O207" s="59"/>
      <c r="P207" s="63"/>
      <c r="Q207" s="59"/>
      <c r="R207" s="59"/>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4"/>
      <c r="BA207" s="65">
        <f>ROUND(total_amount_ba($B$2,$D$2,D207,F207,J207,K207,M207),0)</f>
        <v>271</v>
      </c>
      <c r="BB207" s="66">
        <f>BA207+SUM(N207:AZ207)</f>
        <v>271</v>
      </c>
      <c r="BC207" s="67" t="str">
        <f>SpellNumber(L207,BB207)</f>
        <v>INR  Two Hundred &amp; Seventy One  Only</v>
      </c>
      <c r="IA207" s="22">
        <v>2.94</v>
      </c>
      <c r="IB207" s="22" t="s">
        <v>126</v>
      </c>
      <c r="IC207" s="22" t="s">
        <v>474</v>
      </c>
      <c r="ID207" s="22">
        <v>3</v>
      </c>
      <c r="IE207" s="23" t="s">
        <v>120</v>
      </c>
      <c r="IF207" s="23"/>
      <c r="IG207" s="23"/>
      <c r="IH207" s="23"/>
      <c r="II207" s="23"/>
    </row>
    <row r="208" spans="1:243" s="22" customFormat="1" ht="28.5">
      <c r="A208" s="48">
        <v>2.95</v>
      </c>
      <c r="B208" s="53" t="s">
        <v>127</v>
      </c>
      <c r="C208" s="79" t="s">
        <v>475</v>
      </c>
      <c r="D208" s="72">
        <v>3</v>
      </c>
      <c r="E208" s="71" t="s">
        <v>120</v>
      </c>
      <c r="F208" s="57">
        <v>107</v>
      </c>
      <c r="G208" s="58"/>
      <c r="H208" s="59"/>
      <c r="I208" s="60" t="s">
        <v>38</v>
      </c>
      <c r="J208" s="61">
        <f>IF(I208="Less(-)",-1,1)</f>
        <v>1</v>
      </c>
      <c r="K208" s="59" t="s">
        <v>39</v>
      </c>
      <c r="L208" s="59" t="s">
        <v>4</v>
      </c>
      <c r="M208" s="62"/>
      <c r="N208" s="59"/>
      <c r="O208" s="59"/>
      <c r="P208" s="63"/>
      <c r="Q208" s="59"/>
      <c r="R208" s="59"/>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4"/>
      <c r="BA208" s="65">
        <f>ROUND(total_amount_ba($B$2,$D$2,D208,F208,J208,K208,M208),0)</f>
        <v>321</v>
      </c>
      <c r="BB208" s="66">
        <f>BA208+SUM(N208:AZ208)</f>
        <v>321</v>
      </c>
      <c r="BC208" s="67" t="str">
        <f>SpellNumber(L208,BB208)</f>
        <v>INR  Three Hundred &amp; Twenty One  Only</v>
      </c>
      <c r="IA208" s="22">
        <v>2.95</v>
      </c>
      <c r="IB208" s="22" t="s">
        <v>127</v>
      </c>
      <c r="IC208" s="22" t="s">
        <v>475</v>
      </c>
      <c r="ID208" s="22">
        <v>3</v>
      </c>
      <c r="IE208" s="23" t="s">
        <v>120</v>
      </c>
      <c r="IF208" s="23"/>
      <c r="IG208" s="23"/>
      <c r="IH208" s="23"/>
      <c r="II208" s="23"/>
    </row>
    <row r="209" spans="1:243" s="22" customFormat="1" ht="45">
      <c r="A209" s="48">
        <v>2.96</v>
      </c>
      <c r="B209" s="53" t="s">
        <v>128</v>
      </c>
      <c r="C209" s="79" t="s">
        <v>476</v>
      </c>
      <c r="D209" s="89"/>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1"/>
      <c r="IA209" s="22">
        <v>2.96</v>
      </c>
      <c r="IB209" s="22" t="s">
        <v>128</v>
      </c>
      <c r="IC209" s="22" t="s">
        <v>476</v>
      </c>
      <c r="IE209" s="23"/>
      <c r="IF209" s="23"/>
      <c r="IG209" s="23"/>
      <c r="IH209" s="23"/>
      <c r="II209" s="23"/>
    </row>
    <row r="210" spans="1:243" s="22" customFormat="1" ht="28.5">
      <c r="A210" s="50">
        <v>2.97</v>
      </c>
      <c r="B210" s="53" t="s">
        <v>129</v>
      </c>
      <c r="C210" s="79" t="s">
        <v>477</v>
      </c>
      <c r="D210" s="72">
        <v>3</v>
      </c>
      <c r="E210" s="71" t="s">
        <v>120</v>
      </c>
      <c r="F210" s="57">
        <v>286.7</v>
      </c>
      <c r="G210" s="58"/>
      <c r="H210" s="59"/>
      <c r="I210" s="60" t="s">
        <v>38</v>
      </c>
      <c r="J210" s="61">
        <f>IF(I210="Less(-)",-1,1)</f>
        <v>1</v>
      </c>
      <c r="K210" s="59" t="s">
        <v>39</v>
      </c>
      <c r="L210" s="59" t="s">
        <v>4</v>
      </c>
      <c r="M210" s="62"/>
      <c r="N210" s="59"/>
      <c r="O210" s="59"/>
      <c r="P210" s="63"/>
      <c r="Q210" s="59"/>
      <c r="R210" s="59"/>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4"/>
      <c r="BA210" s="65">
        <f>ROUND(total_amount_ba($B$2,$D$2,D210,F210,J210,K210,M210),0)</f>
        <v>860</v>
      </c>
      <c r="BB210" s="66">
        <f>BA210+SUM(N210:AZ210)</f>
        <v>860</v>
      </c>
      <c r="BC210" s="67" t="str">
        <f>SpellNumber(L210,BB210)</f>
        <v>INR  Eight Hundred &amp; Sixty  Only</v>
      </c>
      <c r="IA210" s="22">
        <v>2.97</v>
      </c>
      <c r="IB210" s="22" t="s">
        <v>129</v>
      </c>
      <c r="IC210" s="22" t="s">
        <v>477</v>
      </c>
      <c r="ID210" s="22">
        <v>3</v>
      </c>
      <c r="IE210" s="23" t="s">
        <v>120</v>
      </c>
      <c r="IF210" s="23"/>
      <c r="IG210" s="23"/>
      <c r="IH210" s="23"/>
      <c r="II210" s="23"/>
    </row>
    <row r="211" spans="1:243" s="22" customFormat="1" ht="28.5">
      <c r="A211" s="48">
        <v>2.98</v>
      </c>
      <c r="B211" s="53" t="s">
        <v>130</v>
      </c>
      <c r="C211" s="79" t="s">
        <v>478</v>
      </c>
      <c r="D211" s="72">
        <v>3</v>
      </c>
      <c r="E211" s="71" t="s">
        <v>120</v>
      </c>
      <c r="F211" s="57">
        <v>352.5</v>
      </c>
      <c r="G211" s="58"/>
      <c r="H211" s="59"/>
      <c r="I211" s="60" t="s">
        <v>38</v>
      </c>
      <c r="J211" s="61">
        <f aca="true" t="shared" si="15" ref="J211:J247">IF(I211="Less(-)",-1,1)</f>
        <v>1</v>
      </c>
      <c r="K211" s="59" t="s">
        <v>39</v>
      </c>
      <c r="L211" s="59" t="s">
        <v>4</v>
      </c>
      <c r="M211" s="62"/>
      <c r="N211" s="59"/>
      <c r="O211" s="59"/>
      <c r="P211" s="63"/>
      <c r="Q211" s="59"/>
      <c r="R211" s="59"/>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4"/>
      <c r="BA211" s="65">
        <f aca="true" t="shared" si="16" ref="BA211:BA247">ROUND(total_amount_ba($B$2,$D$2,D211,F211,J211,K211,M211),0)</f>
        <v>1058</v>
      </c>
      <c r="BB211" s="66">
        <f aca="true" t="shared" si="17" ref="BB211:BB247">BA211+SUM(N211:AZ211)</f>
        <v>1058</v>
      </c>
      <c r="BC211" s="67" t="str">
        <f aca="true" t="shared" si="18" ref="BC211:BC247">SpellNumber(L211,BB211)</f>
        <v>INR  One Thousand  &amp;Fifty Eight  Only</v>
      </c>
      <c r="IA211" s="22">
        <v>2.98</v>
      </c>
      <c r="IB211" s="22" t="s">
        <v>130</v>
      </c>
      <c r="IC211" s="22" t="s">
        <v>478</v>
      </c>
      <c r="ID211" s="22">
        <v>3</v>
      </c>
      <c r="IE211" s="23" t="s">
        <v>120</v>
      </c>
      <c r="IF211" s="23"/>
      <c r="IG211" s="23"/>
      <c r="IH211" s="23"/>
      <c r="II211" s="23"/>
    </row>
    <row r="212" spans="1:243" s="22" customFormat="1" ht="45">
      <c r="A212" s="48">
        <v>2.99</v>
      </c>
      <c r="B212" s="54" t="s">
        <v>131</v>
      </c>
      <c r="C212" s="79" t="s">
        <v>479</v>
      </c>
      <c r="D212" s="73">
        <f>3*6</f>
        <v>18</v>
      </c>
      <c r="E212" s="73" t="s">
        <v>163</v>
      </c>
      <c r="F212" s="57">
        <v>76.3</v>
      </c>
      <c r="G212" s="58"/>
      <c r="H212" s="59"/>
      <c r="I212" s="60" t="s">
        <v>38</v>
      </c>
      <c r="J212" s="61">
        <f>IF(I212="Less(-)",-1,1)</f>
        <v>1</v>
      </c>
      <c r="K212" s="59" t="s">
        <v>39</v>
      </c>
      <c r="L212" s="59" t="s">
        <v>4</v>
      </c>
      <c r="M212" s="62"/>
      <c r="N212" s="59"/>
      <c r="O212" s="59"/>
      <c r="P212" s="63"/>
      <c r="Q212" s="59"/>
      <c r="R212" s="59"/>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4"/>
      <c r="BA212" s="65">
        <f>ROUND(total_amount_ba($B$2,$D$2,D212,F212,J212,K212,M212),0)</f>
        <v>1373</v>
      </c>
      <c r="BB212" s="66">
        <f>BA212+SUM(N212:AZ212)</f>
        <v>1373</v>
      </c>
      <c r="BC212" s="67" t="str">
        <f>SpellNumber(L212,BB212)</f>
        <v>INR  One Thousand Three Hundred &amp; Seventy Three  Only</v>
      </c>
      <c r="IA212" s="22">
        <v>2.99</v>
      </c>
      <c r="IB212" s="22" t="s">
        <v>131</v>
      </c>
      <c r="IC212" s="22" t="s">
        <v>479</v>
      </c>
      <c r="ID212" s="22">
        <v>18</v>
      </c>
      <c r="IE212" s="23" t="s">
        <v>163</v>
      </c>
      <c r="IF212" s="23"/>
      <c r="IG212" s="23"/>
      <c r="IH212" s="23"/>
      <c r="II212" s="23"/>
    </row>
    <row r="213" spans="1:243" s="22" customFormat="1" ht="45">
      <c r="A213" s="50">
        <v>3</v>
      </c>
      <c r="B213" s="56" t="s">
        <v>132</v>
      </c>
      <c r="C213" s="79" t="s">
        <v>480</v>
      </c>
      <c r="D213" s="89"/>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1"/>
      <c r="IA213" s="22">
        <v>3</v>
      </c>
      <c r="IB213" s="22" t="s">
        <v>132</v>
      </c>
      <c r="IC213" s="22" t="s">
        <v>480</v>
      </c>
      <c r="IE213" s="23"/>
      <c r="IF213" s="23"/>
      <c r="IG213" s="23"/>
      <c r="IH213" s="23"/>
      <c r="II213" s="23"/>
    </row>
    <row r="214" spans="1:243" s="22" customFormat="1" ht="28.5">
      <c r="A214" s="48">
        <v>3.01</v>
      </c>
      <c r="B214" s="56" t="s">
        <v>133</v>
      </c>
      <c r="C214" s="79" t="s">
        <v>481</v>
      </c>
      <c r="D214" s="73">
        <v>6</v>
      </c>
      <c r="E214" s="73" t="s">
        <v>120</v>
      </c>
      <c r="F214" s="57">
        <v>224.5</v>
      </c>
      <c r="G214" s="58"/>
      <c r="H214" s="59"/>
      <c r="I214" s="60" t="s">
        <v>38</v>
      </c>
      <c r="J214" s="61">
        <f t="shared" si="15"/>
        <v>1</v>
      </c>
      <c r="K214" s="59" t="s">
        <v>39</v>
      </c>
      <c r="L214" s="59" t="s">
        <v>4</v>
      </c>
      <c r="M214" s="62"/>
      <c r="N214" s="59"/>
      <c r="O214" s="59"/>
      <c r="P214" s="63"/>
      <c r="Q214" s="59"/>
      <c r="R214" s="59"/>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4"/>
      <c r="BA214" s="65">
        <f t="shared" si="16"/>
        <v>1347</v>
      </c>
      <c r="BB214" s="66">
        <f t="shared" si="17"/>
        <v>1347</v>
      </c>
      <c r="BC214" s="67" t="str">
        <f t="shared" si="18"/>
        <v>INR  One Thousand Three Hundred &amp; Forty Seven  Only</v>
      </c>
      <c r="IA214" s="22">
        <v>3.01</v>
      </c>
      <c r="IB214" s="22" t="s">
        <v>133</v>
      </c>
      <c r="IC214" s="22" t="s">
        <v>481</v>
      </c>
      <c r="ID214" s="22">
        <v>6</v>
      </c>
      <c r="IE214" s="23" t="s">
        <v>120</v>
      </c>
      <c r="IF214" s="23"/>
      <c r="IG214" s="23"/>
      <c r="IH214" s="23"/>
      <c r="II214" s="23"/>
    </row>
    <row r="215" spans="1:243" s="22" customFormat="1" ht="90">
      <c r="A215" s="48">
        <v>3.02</v>
      </c>
      <c r="B215" s="56" t="s">
        <v>134</v>
      </c>
      <c r="C215" s="79" t="s">
        <v>482</v>
      </c>
      <c r="D215" s="73">
        <v>3</v>
      </c>
      <c r="E215" s="73" t="s">
        <v>163</v>
      </c>
      <c r="F215" s="57">
        <v>1421.3</v>
      </c>
      <c r="G215" s="58"/>
      <c r="H215" s="59"/>
      <c r="I215" s="60" t="s">
        <v>38</v>
      </c>
      <c r="J215" s="61">
        <f t="shared" si="15"/>
        <v>1</v>
      </c>
      <c r="K215" s="59" t="s">
        <v>39</v>
      </c>
      <c r="L215" s="59" t="s">
        <v>4</v>
      </c>
      <c r="M215" s="62"/>
      <c r="N215" s="59"/>
      <c r="O215" s="59"/>
      <c r="P215" s="63"/>
      <c r="Q215" s="59"/>
      <c r="R215" s="59"/>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4"/>
      <c r="BA215" s="65">
        <f t="shared" si="16"/>
        <v>4264</v>
      </c>
      <c r="BB215" s="66">
        <f t="shared" si="17"/>
        <v>4264</v>
      </c>
      <c r="BC215" s="67" t="str">
        <f t="shared" si="18"/>
        <v>INR  Four Thousand Two Hundred &amp; Sixty Four  Only</v>
      </c>
      <c r="IA215" s="22">
        <v>3.02</v>
      </c>
      <c r="IB215" s="22" t="s">
        <v>134</v>
      </c>
      <c r="IC215" s="22" t="s">
        <v>482</v>
      </c>
      <c r="ID215" s="22">
        <v>3</v>
      </c>
      <c r="IE215" s="23" t="s">
        <v>163</v>
      </c>
      <c r="IF215" s="23"/>
      <c r="IG215" s="23"/>
      <c r="IH215" s="23"/>
      <c r="II215" s="23"/>
    </row>
    <row r="216" spans="1:243" s="22" customFormat="1" ht="45">
      <c r="A216" s="50">
        <v>3.03</v>
      </c>
      <c r="B216" s="53" t="s">
        <v>135</v>
      </c>
      <c r="C216" s="79" t="s">
        <v>483</v>
      </c>
      <c r="D216" s="89"/>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1"/>
      <c r="IA216" s="22">
        <v>3.03</v>
      </c>
      <c r="IB216" s="22" t="s">
        <v>135</v>
      </c>
      <c r="IC216" s="22" t="s">
        <v>483</v>
      </c>
      <c r="IE216" s="23"/>
      <c r="IF216" s="23"/>
      <c r="IG216" s="23"/>
      <c r="IH216" s="23"/>
      <c r="II216" s="23"/>
    </row>
    <row r="217" spans="1:243" s="22" customFormat="1" ht="45">
      <c r="A217" s="48">
        <v>3.04</v>
      </c>
      <c r="B217" s="53" t="s">
        <v>136</v>
      </c>
      <c r="C217" s="79" t="s">
        <v>484</v>
      </c>
      <c r="D217" s="74">
        <f>4*3</f>
        <v>12</v>
      </c>
      <c r="E217" s="71" t="s">
        <v>120</v>
      </c>
      <c r="F217" s="70">
        <v>554</v>
      </c>
      <c r="G217" s="58"/>
      <c r="H217" s="59"/>
      <c r="I217" s="60" t="s">
        <v>38</v>
      </c>
      <c r="J217" s="61">
        <f t="shared" si="15"/>
        <v>1</v>
      </c>
      <c r="K217" s="59" t="s">
        <v>39</v>
      </c>
      <c r="L217" s="59" t="s">
        <v>4</v>
      </c>
      <c r="M217" s="62"/>
      <c r="N217" s="59"/>
      <c r="O217" s="59"/>
      <c r="P217" s="63"/>
      <c r="Q217" s="59"/>
      <c r="R217" s="59"/>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4"/>
      <c r="BA217" s="65">
        <f t="shared" si="16"/>
        <v>6648</v>
      </c>
      <c r="BB217" s="66">
        <f t="shared" si="17"/>
        <v>6648</v>
      </c>
      <c r="BC217" s="67" t="str">
        <f t="shared" si="18"/>
        <v>INR  Six Thousand Six Hundred &amp; Forty Eight  Only</v>
      </c>
      <c r="IA217" s="22">
        <v>3.04</v>
      </c>
      <c r="IB217" s="22" t="s">
        <v>136</v>
      </c>
      <c r="IC217" s="22" t="s">
        <v>484</v>
      </c>
      <c r="ID217" s="22">
        <v>12</v>
      </c>
      <c r="IE217" s="23" t="s">
        <v>120</v>
      </c>
      <c r="IF217" s="23"/>
      <c r="IG217" s="23"/>
      <c r="IH217" s="23"/>
      <c r="II217" s="23"/>
    </row>
    <row r="218" spans="1:243" s="22" customFormat="1" ht="30">
      <c r="A218" s="48">
        <v>3.05</v>
      </c>
      <c r="B218" s="53" t="s">
        <v>137</v>
      </c>
      <c r="C218" s="79" t="s">
        <v>485</v>
      </c>
      <c r="D218" s="74">
        <v>3</v>
      </c>
      <c r="E218" s="71" t="s">
        <v>120</v>
      </c>
      <c r="F218" s="75">
        <v>526</v>
      </c>
      <c r="G218" s="58"/>
      <c r="H218" s="59"/>
      <c r="I218" s="60" t="s">
        <v>38</v>
      </c>
      <c r="J218" s="61">
        <f t="shared" si="15"/>
        <v>1</v>
      </c>
      <c r="K218" s="59" t="s">
        <v>39</v>
      </c>
      <c r="L218" s="59" t="s">
        <v>4</v>
      </c>
      <c r="M218" s="62"/>
      <c r="N218" s="59"/>
      <c r="O218" s="59"/>
      <c r="P218" s="63"/>
      <c r="Q218" s="59"/>
      <c r="R218" s="59"/>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4"/>
      <c r="BA218" s="65">
        <f t="shared" si="16"/>
        <v>1578</v>
      </c>
      <c r="BB218" s="66">
        <f t="shared" si="17"/>
        <v>1578</v>
      </c>
      <c r="BC218" s="67" t="str">
        <f t="shared" si="18"/>
        <v>INR  One Thousand Five Hundred &amp; Seventy Eight  Only</v>
      </c>
      <c r="IA218" s="22">
        <v>3.05</v>
      </c>
      <c r="IB218" s="22" t="s">
        <v>137</v>
      </c>
      <c r="IC218" s="22" t="s">
        <v>485</v>
      </c>
      <c r="ID218" s="22">
        <v>3</v>
      </c>
      <c r="IE218" s="23" t="s">
        <v>120</v>
      </c>
      <c r="IF218" s="23"/>
      <c r="IG218" s="23"/>
      <c r="IH218" s="23"/>
      <c r="II218" s="23"/>
    </row>
    <row r="219" spans="1:243" s="22" customFormat="1" ht="30">
      <c r="A219" s="50">
        <v>3.06</v>
      </c>
      <c r="B219" s="56" t="s">
        <v>138</v>
      </c>
      <c r="C219" s="79" t="s">
        <v>486</v>
      </c>
      <c r="D219" s="76">
        <f>10*3-D225</f>
        <v>10</v>
      </c>
      <c r="E219" s="73" t="s">
        <v>164</v>
      </c>
      <c r="F219" s="76">
        <v>138</v>
      </c>
      <c r="G219" s="58"/>
      <c r="H219" s="59"/>
      <c r="I219" s="60" t="s">
        <v>38</v>
      </c>
      <c r="J219" s="61">
        <f t="shared" si="15"/>
        <v>1</v>
      </c>
      <c r="K219" s="59" t="s">
        <v>39</v>
      </c>
      <c r="L219" s="59" t="s">
        <v>4</v>
      </c>
      <c r="M219" s="62"/>
      <c r="N219" s="59"/>
      <c r="O219" s="59"/>
      <c r="P219" s="63"/>
      <c r="Q219" s="59"/>
      <c r="R219" s="59"/>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4"/>
      <c r="BA219" s="65">
        <f t="shared" si="16"/>
        <v>1380</v>
      </c>
      <c r="BB219" s="66">
        <f t="shared" si="17"/>
        <v>1380</v>
      </c>
      <c r="BC219" s="67" t="str">
        <f t="shared" si="18"/>
        <v>INR  One Thousand Three Hundred &amp; Eighty  Only</v>
      </c>
      <c r="IA219" s="22">
        <v>3.06</v>
      </c>
      <c r="IB219" s="22" t="s">
        <v>138</v>
      </c>
      <c r="IC219" s="22" t="s">
        <v>486</v>
      </c>
      <c r="ID219" s="22">
        <v>10</v>
      </c>
      <c r="IE219" s="23" t="s">
        <v>164</v>
      </c>
      <c r="IF219" s="23"/>
      <c r="IG219" s="23"/>
      <c r="IH219" s="23"/>
      <c r="II219" s="23"/>
    </row>
    <row r="220" spans="1:243" s="22" customFormat="1" ht="30">
      <c r="A220" s="48">
        <v>3.07</v>
      </c>
      <c r="B220" s="56" t="s">
        <v>139</v>
      </c>
      <c r="C220" s="79" t="s">
        <v>487</v>
      </c>
      <c r="D220" s="89"/>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1"/>
      <c r="IA220" s="22">
        <v>3.07</v>
      </c>
      <c r="IB220" s="22" t="s">
        <v>139</v>
      </c>
      <c r="IC220" s="22" t="s">
        <v>487</v>
      </c>
      <c r="IE220" s="23"/>
      <c r="IF220" s="23"/>
      <c r="IG220" s="23"/>
      <c r="IH220" s="23"/>
      <c r="II220" s="23"/>
    </row>
    <row r="221" spans="1:243" s="22" customFormat="1" ht="28.5">
      <c r="A221" s="48">
        <v>3.08</v>
      </c>
      <c r="B221" s="56" t="s">
        <v>140</v>
      </c>
      <c r="C221" s="79" t="s">
        <v>488</v>
      </c>
      <c r="D221" s="73">
        <v>5</v>
      </c>
      <c r="E221" s="73" t="s">
        <v>120</v>
      </c>
      <c r="F221" s="76">
        <v>96</v>
      </c>
      <c r="G221" s="58"/>
      <c r="H221" s="59"/>
      <c r="I221" s="60" t="s">
        <v>38</v>
      </c>
      <c r="J221" s="61">
        <f t="shared" si="15"/>
        <v>1</v>
      </c>
      <c r="K221" s="59" t="s">
        <v>39</v>
      </c>
      <c r="L221" s="59" t="s">
        <v>4</v>
      </c>
      <c r="M221" s="62"/>
      <c r="N221" s="59"/>
      <c r="O221" s="59"/>
      <c r="P221" s="63"/>
      <c r="Q221" s="59"/>
      <c r="R221" s="59"/>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4"/>
      <c r="BA221" s="65">
        <f t="shared" si="16"/>
        <v>480</v>
      </c>
      <c r="BB221" s="66">
        <f t="shared" si="17"/>
        <v>480</v>
      </c>
      <c r="BC221" s="67" t="str">
        <f t="shared" si="18"/>
        <v>INR  Four Hundred &amp; Eighty  Only</v>
      </c>
      <c r="IA221" s="22">
        <v>3.08</v>
      </c>
      <c r="IB221" s="22" t="s">
        <v>140</v>
      </c>
      <c r="IC221" s="22" t="s">
        <v>488</v>
      </c>
      <c r="ID221" s="22">
        <v>5</v>
      </c>
      <c r="IE221" s="23" t="s">
        <v>120</v>
      </c>
      <c r="IF221" s="23"/>
      <c r="IG221" s="23"/>
      <c r="IH221" s="23"/>
      <c r="II221" s="23"/>
    </row>
    <row r="222" spans="1:243" s="22" customFormat="1" ht="28.5">
      <c r="A222" s="50">
        <v>3.09</v>
      </c>
      <c r="B222" s="56" t="s">
        <v>141</v>
      </c>
      <c r="C222" s="79" t="s">
        <v>489</v>
      </c>
      <c r="D222" s="73">
        <v>5</v>
      </c>
      <c r="E222" s="73" t="s">
        <v>120</v>
      </c>
      <c r="F222" s="76">
        <v>74</v>
      </c>
      <c r="G222" s="58"/>
      <c r="H222" s="59"/>
      <c r="I222" s="60" t="s">
        <v>38</v>
      </c>
      <c r="J222" s="61">
        <f>IF(I222="Less(-)",-1,1)</f>
        <v>1</v>
      </c>
      <c r="K222" s="59" t="s">
        <v>39</v>
      </c>
      <c r="L222" s="59" t="s">
        <v>4</v>
      </c>
      <c r="M222" s="62"/>
      <c r="N222" s="59"/>
      <c r="O222" s="59"/>
      <c r="P222" s="63"/>
      <c r="Q222" s="59"/>
      <c r="R222" s="59"/>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4"/>
      <c r="BA222" s="65">
        <f>ROUND(total_amount_ba($B$2,$D$2,D222,F222,J222,K222,M222),0)</f>
        <v>370</v>
      </c>
      <c r="BB222" s="66">
        <f>BA222+SUM(N222:AZ222)</f>
        <v>370</v>
      </c>
      <c r="BC222" s="67" t="str">
        <f>SpellNumber(L222,BB222)</f>
        <v>INR  Three Hundred &amp; Seventy  Only</v>
      </c>
      <c r="IA222" s="22">
        <v>3.09</v>
      </c>
      <c r="IB222" s="22" t="s">
        <v>141</v>
      </c>
      <c r="IC222" s="22" t="s">
        <v>489</v>
      </c>
      <c r="ID222" s="22">
        <v>5</v>
      </c>
      <c r="IE222" s="23" t="s">
        <v>120</v>
      </c>
      <c r="IF222" s="23"/>
      <c r="IG222" s="23"/>
      <c r="IH222" s="23"/>
      <c r="II222" s="23"/>
    </row>
    <row r="223" spans="1:243" s="22" customFormat="1" ht="28.5">
      <c r="A223" s="48">
        <v>3.1</v>
      </c>
      <c r="B223" s="56" t="s">
        <v>142</v>
      </c>
      <c r="C223" s="79" t="s">
        <v>490</v>
      </c>
      <c r="D223" s="73">
        <v>5</v>
      </c>
      <c r="E223" s="73" t="s">
        <v>120</v>
      </c>
      <c r="F223" s="76">
        <v>66</v>
      </c>
      <c r="G223" s="58"/>
      <c r="H223" s="59"/>
      <c r="I223" s="60" t="s">
        <v>38</v>
      </c>
      <c r="J223" s="61">
        <f t="shared" si="15"/>
        <v>1</v>
      </c>
      <c r="K223" s="59" t="s">
        <v>39</v>
      </c>
      <c r="L223" s="59" t="s">
        <v>4</v>
      </c>
      <c r="M223" s="62"/>
      <c r="N223" s="59"/>
      <c r="O223" s="59"/>
      <c r="P223" s="63"/>
      <c r="Q223" s="59"/>
      <c r="R223" s="59"/>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4"/>
      <c r="BA223" s="65">
        <f t="shared" si="16"/>
        <v>330</v>
      </c>
      <c r="BB223" s="66">
        <f t="shared" si="17"/>
        <v>330</v>
      </c>
      <c r="BC223" s="67" t="str">
        <f t="shared" si="18"/>
        <v>INR  Three Hundred &amp; Thirty  Only</v>
      </c>
      <c r="IA223" s="22">
        <v>3.1</v>
      </c>
      <c r="IB223" s="22" t="s">
        <v>142</v>
      </c>
      <c r="IC223" s="22" t="s">
        <v>490</v>
      </c>
      <c r="ID223" s="22">
        <v>5</v>
      </c>
      <c r="IE223" s="23" t="s">
        <v>120</v>
      </c>
      <c r="IF223" s="23"/>
      <c r="IG223" s="23"/>
      <c r="IH223" s="23"/>
      <c r="II223" s="23"/>
    </row>
    <row r="224" spans="1:243" s="22" customFormat="1" ht="15.75">
      <c r="A224" s="48">
        <v>3.11</v>
      </c>
      <c r="B224" s="56" t="s">
        <v>143</v>
      </c>
      <c r="C224" s="79" t="s">
        <v>491</v>
      </c>
      <c r="D224" s="73">
        <v>5</v>
      </c>
      <c r="E224" s="73" t="s">
        <v>120</v>
      </c>
      <c r="F224" s="76">
        <v>50</v>
      </c>
      <c r="G224" s="58"/>
      <c r="H224" s="59"/>
      <c r="I224" s="60" t="s">
        <v>38</v>
      </c>
      <c r="J224" s="61">
        <f>IF(I224="Less(-)",-1,1)</f>
        <v>1</v>
      </c>
      <c r="K224" s="59" t="s">
        <v>39</v>
      </c>
      <c r="L224" s="59" t="s">
        <v>4</v>
      </c>
      <c r="M224" s="62"/>
      <c r="N224" s="59"/>
      <c r="O224" s="59"/>
      <c r="P224" s="63"/>
      <c r="Q224" s="59"/>
      <c r="R224" s="59"/>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4"/>
      <c r="BA224" s="65">
        <f>ROUND(total_amount_ba($B$2,$D$2,D224,F224,J224,K224,M224),0)</f>
        <v>250</v>
      </c>
      <c r="BB224" s="66">
        <f>BA224+SUM(N224:AZ224)</f>
        <v>250</v>
      </c>
      <c r="BC224" s="67" t="str">
        <f>SpellNumber(L224,BB224)</f>
        <v>INR  Two Hundred &amp; Fifty  Only</v>
      </c>
      <c r="IA224" s="22">
        <v>3.11</v>
      </c>
      <c r="IB224" s="22" t="s">
        <v>143</v>
      </c>
      <c r="IC224" s="22" t="s">
        <v>491</v>
      </c>
      <c r="ID224" s="22">
        <v>5</v>
      </c>
      <c r="IE224" s="23" t="s">
        <v>120</v>
      </c>
      <c r="IF224" s="23"/>
      <c r="IG224" s="23"/>
      <c r="IH224" s="23"/>
      <c r="II224" s="23"/>
    </row>
    <row r="225" spans="1:243" s="22" customFormat="1" ht="30">
      <c r="A225" s="50">
        <v>3.12</v>
      </c>
      <c r="B225" s="56" t="s">
        <v>144</v>
      </c>
      <c r="C225" s="79" t="s">
        <v>492</v>
      </c>
      <c r="D225" s="76">
        <v>20</v>
      </c>
      <c r="E225" s="73" t="s">
        <v>164</v>
      </c>
      <c r="F225" s="76">
        <v>177</v>
      </c>
      <c r="G225" s="58"/>
      <c r="H225" s="59"/>
      <c r="I225" s="60" t="s">
        <v>38</v>
      </c>
      <c r="J225" s="61">
        <f t="shared" si="15"/>
        <v>1</v>
      </c>
      <c r="K225" s="59" t="s">
        <v>39</v>
      </c>
      <c r="L225" s="59" t="s">
        <v>4</v>
      </c>
      <c r="M225" s="62"/>
      <c r="N225" s="59"/>
      <c r="O225" s="59"/>
      <c r="P225" s="63"/>
      <c r="Q225" s="59"/>
      <c r="R225" s="59"/>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4"/>
      <c r="BA225" s="65">
        <f t="shared" si="16"/>
        <v>3540</v>
      </c>
      <c r="BB225" s="66">
        <f t="shared" si="17"/>
        <v>3540</v>
      </c>
      <c r="BC225" s="67" t="str">
        <f t="shared" si="18"/>
        <v>INR  Three Thousand Five Hundred &amp; Forty  Only</v>
      </c>
      <c r="IA225" s="22">
        <v>3.12</v>
      </c>
      <c r="IB225" s="22" t="s">
        <v>144</v>
      </c>
      <c r="IC225" s="22" t="s">
        <v>492</v>
      </c>
      <c r="ID225" s="22">
        <v>20</v>
      </c>
      <c r="IE225" s="23" t="s">
        <v>164</v>
      </c>
      <c r="IF225" s="23"/>
      <c r="IG225" s="23"/>
      <c r="IH225" s="23"/>
      <c r="II225" s="23"/>
    </row>
    <row r="226" spans="1:243" s="22" customFormat="1" ht="30">
      <c r="A226" s="48">
        <v>3.13</v>
      </c>
      <c r="B226" s="56" t="s">
        <v>145</v>
      </c>
      <c r="C226" s="79" t="s">
        <v>493</v>
      </c>
      <c r="D226" s="89"/>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1"/>
      <c r="IA226" s="22">
        <v>3.13</v>
      </c>
      <c r="IB226" s="22" t="s">
        <v>145</v>
      </c>
      <c r="IC226" s="22" t="s">
        <v>493</v>
      </c>
      <c r="IE226" s="23"/>
      <c r="IF226" s="23"/>
      <c r="IG226" s="23"/>
      <c r="IH226" s="23"/>
      <c r="II226" s="23"/>
    </row>
    <row r="227" spans="1:243" s="22" customFormat="1" ht="28.5">
      <c r="A227" s="48">
        <v>3.14</v>
      </c>
      <c r="B227" s="56" t="s">
        <v>140</v>
      </c>
      <c r="C227" s="79" t="s">
        <v>494</v>
      </c>
      <c r="D227" s="73">
        <v>5</v>
      </c>
      <c r="E227" s="73" t="s">
        <v>120</v>
      </c>
      <c r="F227" s="76">
        <v>94</v>
      </c>
      <c r="G227" s="58"/>
      <c r="H227" s="59"/>
      <c r="I227" s="60" t="s">
        <v>38</v>
      </c>
      <c r="J227" s="61">
        <f t="shared" si="15"/>
        <v>1</v>
      </c>
      <c r="K227" s="59" t="s">
        <v>39</v>
      </c>
      <c r="L227" s="59" t="s">
        <v>4</v>
      </c>
      <c r="M227" s="62"/>
      <c r="N227" s="59"/>
      <c r="O227" s="59"/>
      <c r="P227" s="63"/>
      <c r="Q227" s="59"/>
      <c r="R227" s="59"/>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4"/>
      <c r="BA227" s="65">
        <f t="shared" si="16"/>
        <v>470</v>
      </c>
      <c r="BB227" s="66">
        <f t="shared" si="17"/>
        <v>470</v>
      </c>
      <c r="BC227" s="67" t="str">
        <f t="shared" si="18"/>
        <v>INR  Four Hundred &amp; Seventy  Only</v>
      </c>
      <c r="IA227" s="22">
        <v>3.14</v>
      </c>
      <c r="IB227" s="22" t="s">
        <v>140</v>
      </c>
      <c r="IC227" s="22" t="s">
        <v>494</v>
      </c>
      <c r="ID227" s="22">
        <v>5</v>
      </c>
      <c r="IE227" s="23" t="s">
        <v>120</v>
      </c>
      <c r="IF227" s="23"/>
      <c r="IG227" s="23"/>
      <c r="IH227" s="23"/>
      <c r="II227" s="23"/>
    </row>
    <row r="228" spans="1:243" s="22" customFormat="1" ht="15.75">
      <c r="A228" s="50">
        <v>3.15</v>
      </c>
      <c r="B228" s="56" t="s">
        <v>141</v>
      </c>
      <c r="C228" s="79" t="s">
        <v>495</v>
      </c>
      <c r="D228" s="73">
        <v>5</v>
      </c>
      <c r="E228" s="73" t="s">
        <v>120</v>
      </c>
      <c r="F228" s="76">
        <v>80</v>
      </c>
      <c r="G228" s="58"/>
      <c r="H228" s="59"/>
      <c r="I228" s="60" t="s">
        <v>38</v>
      </c>
      <c r="J228" s="61">
        <f t="shared" si="15"/>
        <v>1</v>
      </c>
      <c r="K228" s="59" t="s">
        <v>39</v>
      </c>
      <c r="L228" s="59" t="s">
        <v>4</v>
      </c>
      <c r="M228" s="62"/>
      <c r="N228" s="59"/>
      <c r="O228" s="59"/>
      <c r="P228" s="63"/>
      <c r="Q228" s="59"/>
      <c r="R228" s="59"/>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4"/>
      <c r="BA228" s="65">
        <f t="shared" si="16"/>
        <v>400</v>
      </c>
      <c r="BB228" s="66">
        <f t="shared" si="17"/>
        <v>400</v>
      </c>
      <c r="BC228" s="67" t="str">
        <f t="shared" si="18"/>
        <v>INR  Four Hundred    Only</v>
      </c>
      <c r="IA228" s="22">
        <v>3.15</v>
      </c>
      <c r="IB228" s="22" t="s">
        <v>141</v>
      </c>
      <c r="IC228" s="22" t="s">
        <v>495</v>
      </c>
      <c r="ID228" s="22">
        <v>5</v>
      </c>
      <c r="IE228" s="23" t="s">
        <v>120</v>
      </c>
      <c r="IF228" s="23"/>
      <c r="IG228" s="23"/>
      <c r="IH228" s="23"/>
      <c r="II228" s="23"/>
    </row>
    <row r="229" spans="1:243" s="22" customFormat="1" ht="28.5">
      <c r="A229" s="48">
        <v>3.16</v>
      </c>
      <c r="B229" s="56" t="s">
        <v>142</v>
      </c>
      <c r="C229" s="79" t="s">
        <v>496</v>
      </c>
      <c r="D229" s="73">
        <v>5</v>
      </c>
      <c r="E229" s="73" t="s">
        <v>120</v>
      </c>
      <c r="F229" s="76">
        <v>96</v>
      </c>
      <c r="G229" s="58"/>
      <c r="H229" s="59"/>
      <c r="I229" s="60" t="s">
        <v>38</v>
      </c>
      <c r="J229" s="61">
        <f t="shared" si="15"/>
        <v>1</v>
      </c>
      <c r="K229" s="59" t="s">
        <v>39</v>
      </c>
      <c r="L229" s="59" t="s">
        <v>4</v>
      </c>
      <c r="M229" s="62"/>
      <c r="N229" s="59"/>
      <c r="O229" s="59"/>
      <c r="P229" s="63"/>
      <c r="Q229" s="59"/>
      <c r="R229" s="59"/>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4"/>
      <c r="BA229" s="65">
        <f t="shared" si="16"/>
        <v>480</v>
      </c>
      <c r="BB229" s="66">
        <f t="shared" si="17"/>
        <v>480</v>
      </c>
      <c r="BC229" s="67" t="str">
        <f t="shared" si="18"/>
        <v>INR  Four Hundred &amp; Eighty  Only</v>
      </c>
      <c r="IA229" s="22">
        <v>3.16</v>
      </c>
      <c r="IB229" s="22" t="s">
        <v>142</v>
      </c>
      <c r="IC229" s="22" t="s">
        <v>496</v>
      </c>
      <c r="ID229" s="22">
        <v>5</v>
      </c>
      <c r="IE229" s="23" t="s">
        <v>120</v>
      </c>
      <c r="IF229" s="23"/>
      <c r="IG229" s="23"/>
      <c r="IH229" s="23"/>
      <c r="II229" s="23"/>
    </row>
    <row r="230" spans="1:243" s="22" customFormat="1" ht="15.75">
      <c r="A230" s="48">
        <v>3.17</v>
      </c>
      <c r="B230" s="56" t="s">
        <v>143</v>
      </c>
      <c r="C230" s="79" t="s">
        <v>497</v>
      </c>
      <c r="D230" s="73">
        <v>5</v>
      </c>
      <c r="E230" s="73" t="s">
        <v>120</v>
      </c>
      <c r="F230" s="76">
        <v>100</v>
      </c>
      <c r="G230" s="58"/>
      <c r="H230" s="59"/>
      <c r="I230" s="60" t="s">
        <v>38</v>
      </c>
      <c r="J230" s="61">
        <f t="shared" si="15"/>
        <v>1</v>
      </c>
      <c r="K230" s="59" t="s">
        <v>39</v>
      </c>
      <c r="L230" s="59" t="s">
        <v>4</v>
      </c>
      <c r="M230" s="62"/>
      <c r="N230" s="59"/>
      <c r="O230" s="59"/>
      <c r="P230" s="63"/>
      <c r="Q230" s="59"/>
      <c r="R230" s="59"/>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4"/>
      <c r="BA230" s="65">
        <f t="shared" si="16"/>
        <v>500</v>
      </c>
      <c r="BB230" s="66">
        <f t="shared" si="17"/>
        <v>500</v>
      </c>
      <c r="BC230" s="67" t="str">
        <f t="shared" si="18"/>
        <v>INR  Five Hundred    Only</v>
      </c>
      <c r="IA230" s="22">
        <v>3.17</v>
      </c>
      <c r="IB230" s="22" t="s">
        <v>143</v>
      </c>
      <c r="IC230" s="22" t="s">
        <v>497</v>
      </c>
      <c r="ID230" s="22">
        <v>5</v>
      </c>
      <c r="IE230" s="23" t="s">
        <v>120</v>
      </c>
      <c r="IF230" s="23"/>
      <c r="IG230" s="23"/>
      <c r="IH230" s="23"/>
      <c r="II230" s="23"/>
    </row>
    <row r="231" spans="1:243" s="22" customFormat="1" ht="45">
      <c r="A231" s="50">
        <v>3.18</v>
      </c>
      <c r="B231" s="55" t="s">
        <v>146</v>
      </c>
      <c r="C231" s="79" t="s">
        <v>498</v>
      </c>
      <c r="D231" s="74">
        <v>5</v>
      </c>
      <c r="E231" s="70" t="s">
        <v>165</v>
      </c>
      <c r="F231" s="70">
        <v>732</v>
      </c>
      <c r="G231" s="58"/>
      <c r="H231" s="59"/>
      <c r="I231" s="60" t="s">
        <v>38</v>
      </c>
      <c r="J231" s="61">
        <f t="shared" si="15"/>
        <v>1</v>
      </c>
      <c r="K231" s="59" t="s">
        <v>39</v>
      </c>
      <c r="L231" s="59" t="s">
        <v>4</v>
      </c>
      <c r="M231" s="62"/>
      <c r="N231" s="59"/>
      <c r="O231" s="59"/>
      <c r="P231" s="63"/>
      <c r="Q231" s="59"/>
      <c r="R231" s="59"/>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4"/>
      <c r="BA231" s="65">
        <f t="shared" si="16"/>
        <v>3660</v>
      </c>
      <c r="BB231" s="66">
        <f t="shared" si="17"/>
        <v>3660</v>
      </c>
      <c r="BC231" s="67" t="str">
        <f t="shared" si="18"/>
        <v>INR  Three Thousand Six Hundred &amp; Sixty  Only</v>
      </c>
      <c r="IA231" s="22">
        <v>3.18</v>
      </c>
      <c r="IB231" s="22" t="s">
        <v>166</v>
      </c>
      <c r="IC231" s="22" t="s">
        <v>498</v>
      </c>
      <c r="ID231" s="22">
        <v>5</v>
      </c>
      <c r="IE231" s="23" t="s">
        <v>165</v>
      </c>
      <c r="IF231" s="23"/>
      <c r="IG231" s="23"/>
      <c r="IH231" s="23"/>
      <c r="II231" s="23"/>
    </row>
    <row r="232" spans="1:243" s="22" customFormat="1" ht="30">
      <c r="A232" s="48">
        <v>3.19</v>
      </c>
      <c r="B232" s="55" t="s">
        <v>147</v>
      </c>
      <c r="C232" s="79" t="s">
        <v>499</v>
      </c>
      <c r="D232" s="89"/>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1"/>
      <c r="IA232" s="22">
        <v>3.19</v>
      </c>
      <c r="IB232" s="22" t="s">
        <v>147</v>
      </c>
      <c r="IC232" s="22" t="s">
        <v>499</v>
      </c>
      <c r="IE232" s="23"/>
      <c r="IF232" s="23"/>
      <c r="IG232" s="23"/>
      <c r="IH232" s="23"/>
      <c r="II232" s="23"/>
    </row>
    <row r="233" spans="1:243" s="22" customFormat="1" ht="28.5">
      <c r="A233" s="48">
        <v>3.2</v>
      </c>
      <c r="B233" s="55" t="s">
        <v>148</v>
      </c>
      <c r="C233" s="79" t="s">
        <v>500</v>
      </c>
      <c r="D233" s="74">
        <f>D231</f>
        <v>5</v>
      </c>
      <c r="E233" s="70" t="s">
        <v>165</v>
      </c>
      <c r="F233" s="70">
        <v>333</v>
      </c>
      <c r="G233" s="58"/>
      <c r="H233" s="59"/>
      <c r="I233" s="60" t="s">
        <v>38</v>
      </c>
      <c r="J233" s="61">
        <f t="shared" si="15"/>
        <v>1</v>
      </c>
      <c r="K233" s="59" t="s">
        <v>39</v>
      </c>
      <c r="L233" s="59" t="s">
        <v>4</v>
      </c>
      <c r="M233" s="62"/>
      <c r="N233" s="59"/>
      <c r="O233" s="59"/>
      <c r="P233" s="63"/>
      <c r="Q233" s="59"/>
      <c r="R233" s="59"/>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4"/>
      <c r="BA233" s="65">
        <f t="shared" si="16"/>
        <v>1665</v>
      </c>
      <c r="BB233" s="66">
        <f t="shared" si="17"/>
        <v>1665</v>
      </c>
      <c r="BC233" s="67" t="str">
        <f t="shared" si="18"/>
        <v>INR  One Thousand Six Hundred &amp; Sixty Five  Only</v>
      </c>
      <c r="IA233" s="22">
        <v>3.2</v>
      </c>
      <c r="IB233" s="22" t="s">
        <v>148</v>
      </c>
      <c r="IC233" s="22" t="s">
        <v>500</v>
      </c>
      <c r="ID233" s="22">
        <v>5</v>
      </c>
      <c r="IE233" s="23" t="s">
        <v>165</v>
      </c>
      <c r="IF233" s="23"/>
      <c r="IG233" s="23"/>
      <c r="IH233" s="23"/>
      <c r="II233" s="23"/>
    </row>
    <row r="234" spans="1:243" s="22" customFormat="1" ht="28.5">
      <c r="A234" s="50">
        <v>3.21</v>
      </c>
      <c r="B234" s="55" t="s">
        <v>149</v>
      </c>
      <c r="C234" s="79" t="s">
        <v>501</v>
      </c>
      <c r="D234" s="74">
        <v>2</v>
      </c>
      <c r="E234" s="70" t="s">
        <v>120</v>
      </c>
      <c r="F234" s="70">
        <v>396</v>
      </c>
      <c r="G234" s="58"/>
      <c r="H234" s="59"/>
      <c r="I234" s="60" t="s">
        <v>38</v>
      </c>
      <c r="J234" s="61">
        <f>IF(I234="Less(-)",-1,1)</f>
        <v>1</v>
      </c>
      <c r="K234" s="59" t="s">
        <v>39</v>
      </c>
      <c r="L234" s="59" t="s">
        <v>4</v>
      </c>
      <c r="M234" s="62"/>
      <c r="N234" s="59"/>
      <c r="O234" s="59"/>
      <c r="P234" s="63"/>
      <c r="Q234" s="59"/>
      <c r="R234" s="59"/>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4"/>
      <c r="BA234" s="65">
        <f>ROUND(total_amount_ba($B$2,$D$2,D234,F234,J234,K234,M234),0)</f>
        <v>792</v>
      </c>
      <c r="BB234" s="66">
        <f>BA234+SUM(N234:AZ234)</f>
        <v>792</v>
      </c>
      <c r="BC234" s="67" t="str">
        <f>SpellNumber(L234,BB234)</f>
        <v>INR  Seven Hundred &amp; Ninety Two  Only</v>
      </c>
      <c r="IA234" s="22">
        <v>3.21</v>
      </c>
      <c r="IB234" s="22" t="s">
        <v>149</v>
      </c>
      <c r="IC234" s="22" t="s">
        <v>501</v>
      </c>
      <c r="ID234" s="22">
        <v>2</v>
      </c>
      <c r="IE234" s="23" t="s">
        <v>120</v>
      </c>
      <c r="IF234" s="23"/>
      <c r="IG234" s="23"/>
      <c r="IH234" s="23"/>
      <c r="II234" s="23"/>
    </row>
    <row r="235" spans="1:243" s="22" customFormat="1" ht="28.5">
      <c r="A235" s="48">
        <v>3.22</v>
      </c>
      <c r="B235" s="55" t="s">
        <v>150</v>
      </c>
      <c r="C235" s="79" t="s">
        <v>502</v>
      </c>
      <c r="D235" s="74">
        <v>5</v>
      </c>
      <c r="E235" s="70" t="s">
        <v>120</v>
      </c>
      <c r="F235" s="70">
        <v>523</v>
      </c>
      <c r="G235" s="58"/>
      <c r="H235" s="59"/>
      <c r="I235" s="60" t="s">
        <v>38</v>
      </c>
      <c r="J235" s="61">
        <f>IF(I235="Less(-)",-1,1)</f>
        <v>1</v>
      </c>
      <c r="K235" s="59" t="s">
        <v>39</v>
      </c>
      <c r="L235" s="59" t="s">
        <v>4</v>
      </c>
      <c r="M235" s="62"/>
      <c r="N235" s="59"/>
      <c r="O235" s="59"/>
      <c r="P235" s="63"/>
      <c r="Q235" s="59"/>
      <c r="R235" s="59"/>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4"/>
      <c r="BA235" s="65">
        <f>ROUND(total_amount_ba($B$2,$D$2,D235,F235,J235,K235,M235),0)</f>
        <v>2615</v>
      </c>
      <c r="BB235" s="66">
        <f>BA235+SUM(N235:AZ235)</f>
        <v>2615</v>
      </c>
      <c r="BC235" s="67" t="str">
        <f>SpellNumber(L235,BB235)</f>
        <v>INR  Two Thousand Six Hundred &amp; Fifteen  Only</v>
      </c>
      <c r="IA235" s="22">
        <v>3.22</v>
      </c>
      <c r="IB235" s="22" t="s">
        <v>150</v>
      </c>
      <c r="IC235" s="22" t="s">
        <v>502</v>
      </c>
      <c r="ID235" s="22">
        <v>5</v>
      </c>
      <c r="IE235" s="23" t="s">
        <v>120</v>
      </c>
      <c r="IF235" s="23"/>
      <c r="IG235" s="23"/>
      <c r="IH235" s="23"/>
      <c r="II235" s="23"/>
    </row>
    <row r="236" spans="1:243" s="22" customFormat="1" ht="28.5">
      <c r="A236" s="48">
        <v>3.23</v>
      </c>
      <c r="B236" s="55" t="s">
        <v>151</v>
      </c>
      <c r="C236" s="79" t="s">
        <v>503</v>
      </c>
      <c r="D236" s="74">
        <v>5</v>
      </c>
      <c r="E236" s="70" t="s">
        <v>120</v>
      </c>
      <c r="F236" s="70">
        <v>382</v>
      </c>
      <c r="G236" s="58"/>
      <c r="H236" s="59"/>
      <c r="I236" s="60" t="s">
        <v>38</v>
      </c>
      <c r="J236" s="61">
        <f>IF(I236="Less(-)",-1,1)</f>
        <v>1</v>
      </c>
      <c r="K236" s="59" t="s">
        <v>39</v>
      </c>
      <c r="L236" s="59" t="s">
        <v>4</v>
      </c>
      <c r="M236" s="62"/>
      <c r="N236" s="59"/>
      <c r="O236" s="59"/>
      <c r="P236" s="63"/>
      <c r="Q236" s="59"/>
      <c r="R236" s="59"/>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4"/>
      <c r="BA236" s="65">
        <f>ROUND(total_amount_ba($B$2,$D$2,D236,F236,J236,K236,M236),0)</f>
        <v>1910</v>
      </c>
      <c r="BB236" s="66">
        <f>BA236+SUM(N236:AZ236)</f>
        <v>1910</v>
      </c>
      <c r="BC236" s="67" t="str">
        <f>SpellNumber(L236,BB236)</f>
        <v>INR  One Thousand Nine Hundred &amp; Ten  Only</v>
      </c>
      <c r="IA236" s="22">
        <v>3.23</v>
      </c>
      <c r="IB236" s="22" t="s">
        <v>151</v>
      </c>
      <c r="IC236" s="22" t="s">
        <v>503</v>
      </c>
      <c r="ID236" s="22">
        <v>5</v>
      </c>
      <c r="IE236" s="23" t="s">
        <v>120</v>
      </c>
      <c r="IF236" s="23"/>
      <c r="IG236" s="23"/>
      <c r="IH236" s="23"/>
      <c r="II236" s="23"/>
    </row>
    <row r="237" spans="1:243" s="22" customFormat="1" ht="28.5">
      <c r="A237" s="50">
        <v>3.24</v>
      </c>
      <c r="B237" s="55" t="s">
        <v>152</v>
      </c>
      <c r="C237" s="79" t="s">
        <v>504</v>
      </c>
      <c r="D237" s="74">
        <v>5</v>
      </c>
      <c r="E237" s="70" t="s">
        <v>120</v>
      </c>
      <c r="F237" s="70">
        <v>373</v>
      </c>
      <c r="G237" s="58"/>
      <c r="H237" s="59"/>
      <c r="I237" s="60" t="s">
        <v>38</v>
      </c>
      <c r="J237" s="61">
        <f t="shared" si="15"/>
        <v>1</v>
      </c>
      <c r="K237" s="59" t="s">
        <v>39</v>
      </c>
      <c r="L237" s="59" t="s">
        <v>4</v>
      </c>
      <c r="M237" s="62"/>
      <c r="N237" s="59"/>
      <c r="O237" s="59"/>
      <c r="P237" s="63"/>
      <c r="Q237" s="59"/>
      <c r="R237" s="59"/>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4"/>
      <c r="BA237" s="65">
        <f t="shared" si="16"/>
        <v>1865</v>
      </c>
      <c r="BB237" s="66">
        <f t="shared" si="17"/>
        <v>1865</v>
      </c>
      <c r="BC237" s="67" t="str">
        <f t="shared" si="18"/>
        <v>INR  One Thousand Eight Hundred &amp; Sixty Five  Only</v>
      </c>
      <c r="IA237" s="22">
        <v>3.24</v>
      </c>
      <c r="IB237" s="22" t="s">
        <v>152</v>
      </c>
      <c r="IC237" s="22" t="s">
        <v>504</v>
      </c>
      <c r="ID237" s="22">
        <v>5</v>
      </c>
      <c r="IE237" s="23" t="s">
        <v>120</v>
      </c>
      <c r="IF237" s="23"/>
      <c r="IG237" s="23"/>
      <c r="IH237" s="23"/>
      <c r="II237" s="23"/>
    </row>
    <row r="238" spans="1:243" s="22" customFormat="1" ht="15.75">
      <c r="A238" s="48">
        <v>3.25</v>
      </c>
      <c r="B238" s="55" t="s">
        <v>153</v>
      </c>
      <c r="C238" s="79" t="s">
        <v>505</v>
      </c>
      <c r="D238" s="74">
        <v>2</v>
      </c>
      <c r="E238" s="70" t="s">
        <v>120</v>
      </c>
      <c r="F238" s="70">
        <v>151</v>
      </c>
      <c r="G238" s="58"/>
      <c r="H238" s="59"/>
      <c r="I238" s="60" t="s">
        <v>38</v>
      </c>
      <c r="J238" s="61">
        <f t="shared" si="15"/>
        <v>1</v>
      </c>
      <c r="K238" s="59" t="s">
        <v>39</v>
      </c>
      <c r="L238" s="59" t="s">
        <v>4</v>
      </c>
      <c r="M238" s="62"/>
      <c r="N238" s="59"/>
      <c r="O238" s="59"/>
      <c r="P238" s="63"/>
      <c r="Q238" s="59"/>
      <c r="R238" s="59"/>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4"/>
      <c r="BA238" s="65">
        <f t="shared" si="16"/>
        <v>302</v>
      </c>
      <c r="BB238" s="66">
        <f t="shared" si="17"/>
        <v>302</v>
      </c>
      <c r="BC238" s="67" t="str">
        <f t="shared" si="18"/>
        <v>INR  Three Hundred &amp; Two  Only</v>
      </c>
      <c r="IA238" s="22">
        <v>3.25</v>
      </c>
      <c r="IB238" s="22" t="s">
        <v>153</v>
      </c>
      <c r="IC238" s="22" t="s">
        <v>505</v>
      </c>
      <c r="ID238" s="22">
        <v>2</v>
      </c>
      <c r="IE238" s="23" t="s">
        <v>120</v>
      </c>
      <c r="IF238" s="23"/>
      <c r="IG238" s="23"/>
      <c r="IH238" s="23"/>
      <c r="II238" s="23"/>
    </row>
    <row r="239" spans="1:243" s="22" customFormat="1" ht="28.5">
      <c r="A239" s="48">
        <v>3.26</v>
      </c>
      <c r="B239" s="55" t="s">
        <v>154</v>
      </c>
      <c r="C239" s="79" t="s">
        <v>506</v>
      </c>
      <c r="D239" s="74">
        <v>8</v>
      </c>
      <c r="E239" s="70" t="s">
        <v>120</v>
      </c>
      <c r="F239" s="70">
        <v>78</v>
      </c>
      <c r="G239" s="58"/>
      <c r="H239" s="59"/>
      <c r="I239" s="60" t="s">
        <v>38</v>
      </c>
      <c r="J239" s="61">
        <f t="shared" si="15"/>
        <v>1</v>
      </c>
      <c r="K239" s="59" t="s">
        <v>39</v>
      </c>
      <c r="L239" s="59" t="s">
        <v>4</v>
      </c>
      <c r="M239" s="62"/>
      <c r="N239" s="59"/>
      <c r="O239" s="59"/>
      <c r="P239" s="63"/>
      <c r="Q239" s="59"/>
      <c r="R239" s="59"/>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4"/>
      <c r="BA239" s="65">
        <f t="shared" si="16"/>
        <v>624</v>
      </c>
      <c r="BB239" s="66">
        <f t="shared" si="17"/>
        <v>624</v>
      </c>
      <c r="BC239" s="67" t="str">
        <f t="shared" si="18"/>
        <v>INR  Six Hundred &amp; Twenty Four  Only</v>
      </c>
      <c r="IA239" s="22">
        <v>3.26</v>
      </c>
      <c r="IB239" s="22" t="s">
        <v>154</v>
      </c>
      <c r="IC239" s="22" t="s">
        <v>506</v>
      </c>
      <c r="ID239" s="22">
        <v>8</v>
      </c>
      <c r="IE239" s="23" t="s">
        <v>120</v>
      </c>
      <c r="IF239" s="23"/>
      <c r="IG239" s="23"/>
      <c r="IH239" s="23"/>
      <c r="II239" s="23"/>
    </row>
    <row r="240" spans="1:243" s="22" customFormat="1" ht="28.5">
      <c r="A240" s="50">
        <v>3.27</v>
      </c>
      <c r="B240" s="55" t="s">
        <v>155</v>
      </c>
      <c r="C240" s="79" t="s">
        <v>507</v>
      </c>
      <c r="D240" s="74">
        <v>4</v>
      </c>
      <c r="E240" s="70" t="s">
        <v>120</v>
      </c>
      <c r="F240" s="70">
        <v>172</v>
      </c>
      <c r="G240" s="58"/>
      <c r="H240" s="59"/>
      <c r="I240" s="60" t="s">
        <v>38</v>
      </c>
      <c r="J240" s="61">
        <f t="shared" si="15"/>
        <v>1</v>
      </c>
      <c r="K240" s="59" t="s">
        <v>39</v>
      </c>
      <c r="L240" s="59" t="s">
        <v>4</v>
      </c>
      <c r="M240" s="62"/>
      <c r="N240" s="59"/>
      <c r="O240" s="59"/>
      <c r="P240" s="63"/>
      <c r="Q240" s="59"/>
      <c r="R240" s="59"/>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4"/>
      <c r="BA240" s="65">
        <f t="shared" si="16"/>
        <v>688</v>
      </c>
      <c r="BB240" s="66">
        <f t="shared" si="17"/>
        <v>688</v>
      </c>
      <c r="BC240" s="67" t="str">
        <f t="shared" si="18"/>
        <v>INR  Six Hundred &amp; Eighty Eight  Only</v>
      </c>
      <c r="IA240" s="22">
        <v>3.27</v>
      </c>
      <c r="IB240" s="22" t="s">
        <v>155</v>
      </c>
      <c r="IC240" s="22" t="s">
        <v>507</v>
      </c>
      <c r="ID240" s="22">
        <v>4</v>
      </c>
      <c r="IE240" s="23" t="s">
        <v>120</v>
      </c>
      <c r="IF240" s="23"/>
      <c r="IG240" s="23"/>
      <c r="IH240" s="23"/>
      <c r="II240" s="23"/>
    </row>
    <row r="241" spans="1:243" s="22" customFormat="1" ht="45">
      <c r="A241" s="48">
        <v>3.28</v>
      </c>
      <c r="B241" s="55" t="s">
        <v>156</v>
      </c>
      <c r="C241" s="79" t="s">
        <v>508</v>
      </c>
      <c r="D241" s="89"/>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1"/>
      <c r="IA241" s="22">
        <v>3.28</v>
      </c>
      <c r="IB241" s="22" t="s">
        <v>156</v>
      </c>
      <c r="IC241" s="22" t="s">
        <v>508</v>
      </c>
      <c r="IE241" s="23"/>
      <c r="IF241" s="23"/>
      <c r="IG241" s="23"/>
      <c r="IH241" s="23"/>
      <c r="II241" s="23"/>
    </row>
    <row r="242" spans="1:243" s="22" customFormat="1" ht="28.5">
      <c r="A242" s="48">
        <v>3.29</v>
      </c>
      <c r="B242" s="55" t="s">
        <v>157</v>
      </c>
      <c r="C242" s="79" t="s">
        <v>509</v>
      </c>
      <c r="D242" s="77">
        <v>3</v>
      </c>
      <c r="E242" s="73" t="s">
        <v>163</v>
      </c>
      <c r="F242" s="78">
        <v>3241</v>
      </c>
      <c r="G242" s="58"/>
      <c r="H242" s="59"/>
      <c r="I242" s="60" t="s">
        <v>38</v>
      </c>
      <c r="J242" s="61">
        <f t="shared" si="15"/>
        <v>1</v>
      </c>
      <c r="K242" s="59" t="s">
        <v>39</v>
      </c>
      <c r="L242" s="59" t="s">
        <v>4</v>
      </c>
      <c r="M242" s="62"/>
      <c r="N242" s="59"/>
      <c r="O242" s="59"/>
      <c r="P242" s="63"/>
      <c r="Q242" s="59"/>
      <c r="R242" s="59"/>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4"/>
      <c r="BA242" s="65">
        <f t="shared" si="16"/>
        <v>9723</v>
      </c>
      <c r="BB242" s="66">
        <f t="shared" si="17"/>
        <v>9723</v>
      </c>
      <c r="BC242" s="67" t="str">
        <f t="shared" si="18"/>
        <v>INR  Nine Thousand Seven Hundred &amp; Twenty Three  Only</v>
      </c>
      <c r="IA242" s="22">
        <v>3.29</v>
      </c>
      <c r="IB242" s="22" t="s">
        <v>157</v>
      </c>
      <c r="IC242" s="22" t="s">
        <v>509</v>
      </c>
      <c r="ID242" s="22">
        <v>3</v>
      </c>
      <c r="IE242" s="23" t="s">
        <v>163</v>
      </c>
      <c r="IF242" s="23"/>
      <c r="IG242" s="23"/>
      <c r="IH242" s="23"/>
      <c r="II242" s="23"/>
    </row>
    <row r="243" spans="1:243" s="22" customFormat="1" ht="45">
      <c r="A243" s="50">
        <v>3.3</v>
      </c>
      <c r="B243" s="55" t="s">
        <v>158</v>
      </c>
      <c r="C243" s="79" t="s">
        <v>510</v>
      </c>
      <c r="D243" s="89"/>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1"/>
      <c r="IA243" s="22">
        <v>3.3</v>
      </c>
      <c r="IB243" s="22" t="s">
        <v>167</v>
      </c>
      <c r="IC243" s="22" t="s">
        <v>510</v>
      </c>
      <c r="IE243" s="23"/>
      <c r="IF243" s="23"/>
      <c r="IG243" s="23"/>
      <c r="IH243" s="23"/>
      <c r="II243" s="23"/>
    </row>
    <row r="244" spans="1:243" s="22" customFormat="1" ht="28.5">
      <c r="A244" s="48">
        <v>3.31</v>
      </c>
      <c r="B244" s="55" t="s">
        <v>159</v>
      </c>
      <c r="C244" s="79" t="s">
        <v>511</v>
      </c>
      <c r="D244" s="77">
        <v>3</v>
      </c>
      <c r="E244" s="73" t="s">
        <v>163</v>
      </c>
      <c r="F244" s="78">
        <v>970</v>
      </c>
      <c r="G244" s="58"/>
      <c r="H244" s="59"/>
      <c r="I244" s="60" t="s">
        <v>38</v>
      </c>
      <c r="J244" s="61">
        <f t="shared" si="15"/>
        <v>1</v>
      </c>
      <c r="K244" s="59" t="s">
        <v>39</v>
      </c>
      <c r="L244" s="59" t="s">
        <v>4</v>
      </c>
      <c r="M244" s="62"/>
      <c r="N244" s="59"/>
      <c r="O244" s="59"/>
      <c r="P244" s="63"/>
      <c r="Q244" s="59"/>
      <c r="R244" s="59"/>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4"/>
      <c r="BA244" s="65">
        <f t="shared" si="16"/>
        <v>2910</v>
      </c>
      <c r="BB244" s="66">
        <f t="shared" si="17"/>
        <v>2910</v>
      </c>
      <c r="BC244" s="67" t="str">
        <f t="shared" si="18"/>
        <v>INR  Two Thousand Nine Hundred &amp; Ten  Only</v>
      </c>
      <c r="IA244" s="22">
        <v>3.31</v>
      </c>
      <c r="IB244" s="22" t="s">
        <v>159</v>
      </c>
      <c r="IC244" s="22" t="s">
        <v>511</v>
      </c>
      <c r="ID244" s="22">
        <v>3</v>
      </c>
      <c r="IE244" s="23" t="s">
        <v>163</v>
      </c>
      <c r="IF244" s="23"/>
      <c r="IG244" s="23"/>
      <c r="IH244" s="23"/>
      <c r="II244" s="23"/>
    </row>
    <row r="245" spans="1:243" s="22" customFormat="1" ht="45">
      <c r="A245" s="48">
        <v>3.32</v>
      </c>
      <c r="B245" s="55" t="s">
        <v>160</v>
      </c>
      <c r="C245" s="79" t="s">
        <v>512</v>
      </c>
      <c r="D245" s="77">
        <v>3</v>
      </c>
      <c r="E245" s="73" t="s">
        <v>163</v>
      </c>
      <c r="F245" s="78">
        <v>721</v>
      </c>
      <c r="G245" s="58"/>
      <c r="H245" s="59"/>
      <c r="I245" s="60" t="s">
        <v>38</v>
      </c>
      <c r="J245" s="61">
        <f t="shared" si="15"/>
        <v>1</v>
      </c>
      <c r="K245" s="59" t="s">
        <v>39</v>
      </c>
      <c r="L245" s="59" t="s">
        <v>4</v>
      </c>
      <c r="M245" s="62"/>
      <c r="N245" s="59"/>
      <c r="O245" s="59"/>
      <c r="P245" s="63"/>
      <c r="Q245" s="59"/>
      <c r="R245" s="59"/>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4"/>
      <c r="BA245" s="65">
        <f t="shared" si="16"/>
        <v>2163</v>
      </c>
      <c r="BB245" s="66">
        <f t="shared" si="17"/>
        <v>2163</v>
      </c>
      <c r="BC245" s="67" t="str">
        <f t="shared" si="18"/>
        <v>INR  Two Thousand One Hundred &amp; Sixty Three  Only</v>
      </c>
      <c r="IA245" s="22">
        <v>3.32</v>
      </c>
      <c r="IB245" s="22" t="s">
        <v>160</v>
      </c>
      <c r="IC245" s="22" t="s">
        <v>512</v>
      </c>
      <c r="ID245" s="22">
        <v>3</v>
      </c>
      <c r="IE245" s="23" t="s">
        <v>163</v>
      </c>
      <c r="IF245" s="23"/>
      <c r="IG245" s="23"/>
      <c r="IH245" s="23"/>
      <c r="II245" s="23"/>
    </row>
    <row r="246" spans="1:243" s="22" customFormat="1" ht="45">
      <c r="A246" s="50">
        <v>3.33</v>
      </c>
      <c r="B246" s="55" t="s">
        <v>161</v>
      </c>
      <c r="C246" s="79" t="s">
        <v>513</v>
      </c>
      <c r="D246" s="89"/>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1"/>
      <c r="IA246" s="22">
        <v>3.33</v>
      </c>
      <c r="IB246" s="22" t="s">
        <v>161</v>
      </c>
      <c r="IC246" s="22" t="s">
        <v>513</v>
      </c>
      <c r="IE246" s="23"/>
      <c r="IF246" s="23"/>
      <c r="IG246" s="23"/>
      <c r="IH246" s="23"/>
      <c r="II246" s="23"/>
    </row>
    <row r="247" spans="1:243" s="22" customFormat="1" ht="35.25" customHeight="1">
      <c r="A247" s="48">
        <v>3.34</v>
      </c>
      <c r="B247" s="55" t="s">
        <v>162</v>
      </c>
      <c r="C247" s="79" t="s">
        <v>514</v>
      </c>
      <c r="D247" s="77">
        <v>3</v>
      </c>
      <c r="E247" s="77" t="s">
        <v>337</v>
      </c>
      <c r="F247" s="76">
        <v>15065</v>
      </c>
      <c r="G247" s="58"/>
      <c r="H247" s="59"/>
      <c r="I247" s="60" t="s">
        <v>38</v>
      </c>
      <c r="J247" s="61">
        <f t="shared" si="15"/>
        <v>1</v>
      </c>
      <c r="K247" s="59" t="s">
        <v>39</v>
      </c>
      <c r="L247" s="59" t="s">
        <v>4</v>
      </c>
      <c r="M247" s="62"/>
      <c r="N247" s="59"/>
      <c r="O247" s="59"/>
      <c r="P247" s="63"/>
      <c r="Q247" s="59"/>
      <c r="R247" s="59"/>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4"/>
      <c r="BA247" s="65">
        <f t="shared" si="16"/>
        <v>45195</v>
      </c>
      <c r="BB247" s="66">
        <f t="shared" si="17"/>
        <v>45195</v>
      </c>
      <c r="BC247" s="67" t="str">
        <f t="shared" si="18"/>
        <v>INR  Forty Five Thousand One Hundred &amp; Ninety Five  Only</v>
      </c>
      <c r="IA247" s="22">
        <v>3.34</v>
      </c>
      <c r="IB247" s="22" t="s">
        <v>162</v>
      </c>
      <c r="IC247" s="22" t="s">
        <v>514</v>
      </c>
      <c r="ID247" s="22">
        <v>3</v>
      </c>
      <c r="IE247" s="23" t="s">
        <v>337</v>
      </c>
      <c r="IF247" s="23"/>
      <c r="IG247" s="23"/>
      <c r="IH247" s="23"/>
      <c r="II247" s="23"/>
    </row>
    <row r="248" spans="1:55" ht="42.75">
      <c r="A248" s="24" t="s">
        <v>45</v>
      </c>
      <c r="B248" s="25"/>
      <c r="C248" s="26"/>
      <c r="D248" s="38"/>
      <c r="E248" s="38"/>
      <c r="F248" s="38"/>
      <c r="G248" s="38"/>
      <c r="H248" s="44"/>
      <c r="I248" s="44"/>
      <c r="J248" s="44"/>
      <c r="K248" s="44"/>
      <c r="L248" s="45"/>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46">
        <f>SUM(BA16:BA247)</f>
        <v>860792</v>
      </c>
      <c r="BB248" s="47">
        <f>SUM(BB198:BB247)</f>
        <v>137507</v>
      </c>
      <c r="BC248" s="42" t="str">
        <f>SpellNumber(L248,BA248)</f>
        <v>  Eight Lakh Sixty Thousand Seven Hundred &amp; Ninety Two  Only</v>
      </c>
    </row>
    <row r="249" spans="1:55" ht="36.75" customHeight="1">
      <c r="A249" s="25" t="s">
        <v>46</v>
      </c>
      <c r="B249" s="27"/>
      <c r="C249" s="28"/>
      <c r="D249" s="29"/>
      <c r="E249" s="39" t="s">
        <v>51</v>
      </c>
      <c r="F249" s="40"/>
      <c r="G249" s="30"/>
      <c r="H249" s="31"/>
      <c r="I249" s="31"/>
      <c r="J249" s="31"/>
      <c r="K249" s="32"/>
      <c r="L249" s="33"/>
      <c r="M249" s="34"/>
      <c r="N249" s="35"/>
      <c r="O249" s="22"/>
      <c r="P249" s="22"/>
      <c r="Q249" s="22"/>
      <c r="R249" s="22"/>
      <c r="S249" s="22"/>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6">
        <f>IF(ISBLANK(F249),0,IF(E249="Excess (+)",ROUND(BA248+(BA248*F249),2),IF(E249="Less (-)",ROUND(BA248+(BA248*F249*(-1)),2),IF(E249="At Par",BA248,0))))</f>
        <v>0</v>
      </c>
      <c r="BB249" s="37">
        <f>ROUND(BA249,0)</f>
        <v>0</v>
      </c>
      <c r="BC249" s="21" t="str">
        <f>SpellNumber($E$2,BB249)</f>
        <v>INR Zero Only</v>
      </c>
    </row>
    <row r="250" spans="1:55" ht="33.75" customHeight="1">
      <c r="A250" s="24" t="s">
        <v>47</v>
      </c>
      <c r="B250" s="24"/>
      <c r="C250" s="92" t="str">
        <f>SpellNumber($E$2,BB249)</f>
        <v>INR Zero Only</v>
      </c>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row>
    <row r="251" ht="15"/>
    <row r="252" ht="15"/>
    <row r="253" ht="15"/>
    <row r="254" ht="15"/>
    <row r="255" ht="15"/>
    <row r="256" ht="15"/>
    <row r="257" ht="15"/>
    <row r="258" ht="15"/>
    <row r="260" ht="15"/>
    <row r="261" ht="15"/>
    <row r="262" ht="15"/>
    <row r="263" ht="15"/>
    <row r="264" ht="15"/>
    <row r="265" ht="15"/>
    <row r="267" ht="15"/>
    <row r="268" ht="15"/>
    <row r="269" ht="15"/>
    <row r="271" ht="15"/>
    <row r="272" ht="15"/>
    <row r="273" ht="15"/>
    <row r="275" ht="15"/>
    <row r="276" ht="15"/>
    <row r="277" ht="15"/>
    <row r="279" ht="15"/>
    <row r="280" ht="15"/>
    <row r="282" ht="15"/>
    <row r="284" ht="15"/>
    <row r="285" ht="15"/>
    <row r="286" ht="15"/>
    <row r="288" ht="15"/>
    <row r="290" ht="15"/>
    <row r="291" ht="15"/>
    <row r="292" ht="15"/>
    <row r="294" ht="15"/>
    <row r="296" ht="15"/>
    <row r="297" ht="15"/>
    <row r="298" ht="15"/>
    <row r="299" ht="15"/>
    <row r="301" ht="15"/>
    <row r="302" ht="15"/>
    <row r="303" ht="15"/>
    <row r="304" ht="15"/>
    <row r="306" ht="15"/>
    <row r="307" ht="15"/>
    <row r="308" ht="15"/>
    <row r="309" ht="15"/>
    <row r="310" ht="15"/>
    <row r="311" ht="15"/>
    <row r="313" ht="15"/>
    <row r="314" ht="15"/>
    <row r="315" ht="15"/>
    <row r="316" ht="15"/>
    <row r="317" ht="15"/>
    <row r="318" ht="15"/>
    <row r="319" ht="15"/>
    <row r="320" ht="15"/>
    <row r="321" ht="15"/>
    <row r="323" ht="15"/>
    <row r="324" ht="15"/>
    <row r="325" ht="15"/>
    <row r="326" ht="15"/>
    <row r="327" ht="15"/>
    <row r="329" ht="15"/>
    <row r="331" ht="15"/>
    <row r="332" ht="15"/>
    <row r="333" ht="15"/>
    <row r="334" ht="15"/>
    <row r="335" ht="15"/>
    <row r="336" ht="15"/>
    <row r="337" ht="15"/>
    <row r="338" ht="15"/>
    <row r="340"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6" ht="15"/>
    <row r="368" ht="15"/>
    <row r="369" ht="15"/>
    <row r="370" ht="15"/>
    <row r="371" ht="15"/>
    <row r="372" ht="15"/>
    <row r="373" ht="15"/>
    <row r="374" ht="15"/>
    <row r="375" ht="15"/>
    <row r="376" ht="15"/>
    <row r="377" ht="15"/>
    <row r="378" ht="15"/>
    <row r="379" ht="15"/>
    <row r="380" ht="15"/>
    <row r="381" ht="15"/>
    <row r="383"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5" ht="15"/>
    <row r="796" ht="15"/>
    <row r="797" ht="15"/>
    <row r="798" ht="15"/>
    <row r="799" ht="15"/>
    <row r="800" ht="15"/>
    <row r="801" ht="15"/>
    <row r="802" ht="15"/>
    <row r="803" ht="15"/>
    <row r="804" ht="15"/>
    <row r="805" ht="15"/>
    <row r="806" ht="15"/>
    <row r="807" ht="15"/>
    <row r="808" ht="15"/>
    <row r="809" ht="15"/>
    <row r="810" ht="15"/>
    <row r="814" ht="15"/>
    <row r="817" ht="15"/>
    <row r="820" ht="15"/>
    <row r="821" ht="15"/>
    <row r="822" ht="15"/>
    <row r="823" ht="15"/>
    <row r="824" ht="15"/>
    <row r="825" ht="15"/>
    <row r="828" ht="15"/>
    <row r="830" ht="15"/>
    <row r="832" ht="15"/>
    <row r="834" ht="15"/>
    <row r="835" ht="15"/>
    <row r="836" ht="15"/>
    <row r="837" ht="15"/>
    <row r="838" ht="15"/>
    <row r="840" ht="15"/>
    <row r="841" ht="15"/>
    <row r="842" ht="15"/>
    <row r="846" ht="15"/>
    <row r="847" ht="15"/>
    <row r="848" ht="15"/>
    <row r="849" ht="15"/>
    <row r="850" ht="15"/>
    <row r="851" ht="15"/>
  </sheetData>
  <sheetProtection password="D850" sheet="1"/>
  <autoFilter ref="A11:BC250"/>
  <mergeCells count="108">
    <mergeCell ref="D198:BC198"/>
    <mergeCell ref="D200:BC200"/>
    <mergeCell ref="D203:BC203"/>
    <mergeCell ref="A9:BC9"/>
    <mergeCell ref="D13:BC13"/>
    <mergeCell ref="D246:BC246"/>
    <mergeCell ref="D14:BC14"/>
    <mergeCell ref="D15:BC15"/>
    <mergeCell ref="D18:BC18"/>
    <mergeCell ref="D206:BC206"/>
    <mergeCell ref="C250:BC250"/>
    <mergeCell ref="A1:L1"/>
    <mergeCell ref="A4:BC4"/>
    <mergeCell ref="A5:BC5"/>
    <mergeCell ref="A6:BC6"/>
    <mergeCell ref="A7:BC7"/>
    <mergeCell ref="B8:BC8"/>
    <mergeCell ref="D232:BC232"/>
    <mergeCell ref="D241:BC241"/>
    <mergeCell ref="D243:BC243"/>
    <mergeCell ref="D209:BC209"/>
    <mergeCell ref="D213:BC213"/>
    <mergeCell ref="D216:BC216"/>
    <mergeCell ref="D220:BC220"/>
    <mergeCell ref="D226:BC226"/>
    <mergeCell ref="D31:BC31"/>
    <mergeCell ref="D32:BC32"/>
    <mergeCell ref="D33:BC33"/>
    <mergeCell ref="D37:BC37"/>
    <mergeCell ref="D59:BC59"/>
    <mergeCell ref="D20:BC20"/>
    <mergeCell ref="D23:BC23"/>
    <mergeCell ref="D25:BC25"/>
    <mergeCell ref="D26:BC26"/>
    <mergeCell ref="D29:BC29"/>
    <mergeCell ref="D58:BC58"/>
    <mergeCell ref="D61:BC61"/>
    <mergeCell ref="D62:BC62"/>
    <mergeCell ref="D44:BC44"/>
    <mergeCell ref="D46:BC46"/>
    <mergeCell ref="D48:BC48"/>
    <mergeCell ref="D50:BC50"/>
    <mergeCell ref="D53:BC53"/>
    <mergeCell ref="D51:BC51"/>
    <mergeCell ref="D77:BC77"/>
    <mergeCell ref="D81:BC81"/>
    <mergeCell ref="D82:BC82"/>
    <mergeCell ref="D86:BC86"/>
    <mergeCell ref="D64:BC64"/>
    <mergeCell ref="D68:BC68"/>
    <mergeCell ref="D71:BC71"/>
    <mergeCell ref="D74:BC74"/>
    <mergeCell ref="D76:BC76"/>
    <mergeCell ref="D89:BC89"/>
    <mergeCell ref="D90:BC90"/>
    <mergeCell ref="D91:BC91"/>
    <mergeCell ref="D93:BC93"/>
    <mergeCell ref="D95:BC95"/>
    <mergeCell ref="D96:BC96"/>
    <mergeCell ref="D117:BC117"/>
    <mergeCell ref="D98:BC98"/>
    <mergeCell ref="D100:BC100"/>
    <mergeCell ref="D101:BC101"/>
    <mergeCell ref="D103:BC103"/>
    <mergeCell ref="D104:BC104"/>
    <mergeCell ref="D107:BC107"/>
    <mergeCell ref="D119:BC119"/>
    <mergeCell ref="D120:BC120"/>
    <mergeCell ref="D123:BC123"/>
    <mergeCell ref="D125:BC125"/>
    <mergeCell ref="D128:BC128"/>
    <mergeCell ref="D108:BC108"/>
    <mergeCell ref="D110:BC110"/>
    <mergeCell ref="D111:BC111"/>
    <mergeCell ref="D114:BC114"/>
    <mergeCell ref="D116:BC116"/>
    <mergeCell ref="D130:BC130"/>
    <mergeCell ref="D133:BC133"/>
    <mergeCell ref="D135:BC135"/>
    <mergeCell ref="D136:BC136"/>
    <mergeCell ref="D138:BC138"/>
    <mergeCell ref="D140:BC140"/>
    <mergeCell ref="D143:BC143"/>
    <mergeCell ref="D146:BC146"/>
    <mergeCell ref="D151:BC151"/>
    <mergeCell ref="D153:BC153"/>
    <mergeCell ref="D155:BC155"/>
    <mergeCell ref="D157:BC157"/>
    <mergeCell ref="D171:BC171"/>
    <mergeCell ref="D173:BC173"/>
    <mergeCell ref="D175:BC175"/>
    <mergeCell ref="D177:BC177"/>
    <mergeCell ref="D178:BC178"/>
    <mergeCell ref="D160:BC160"/>
    <mergeCell ref="D163:BC163"/>
    <mergeCell ref="D164:BC164"/>
    <mergeCell ref="D167:BC167"/>
    <mergeCell ref="D170:BC170"/>
    <mergeCell ref="D188:BC188"/>
    <mergeCell ref="D190:BC190"/>
    <mergeCell ref="D192:BC192"/>
    <mergeCell ref="D38:BC38"/>
    <mergeCell ref="D41:BC41"/>
    <mergeCell ref="D179:BC179"/>
    <mergeCell ref="D181:BC181"/>
    <mergeCell ref="D183:BC183"/>
    <mergeCell ref="D185:BC185"/>
    <mergeCell ref="D186:BC186"/>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9">
      <formula1>IF(E249="Select",-1,IF(E249="At Par",0,0))</formula1>
      <formula2>IF(E249="Select",-1,IF(E249="At Par",0,0.99))</formula2>
    </dataValidation>
    <dataValidation type="list" allowBlank="1" showErrorMessage="1" sqref="E2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9">
      <formula1>0</formula1>
      <formula2>99.9</formula2>
    </dataValidation>
    <dataValidation type="list" allowBlank="1" showErrorMessage="1" sqref="K199 D200 K201:K202 D203 K204:K205 D206 K207:K208 D209 K210:K212 D213 K214:K215 D216 K217:K219 D220 K221:K225 D226 K227:K231 D232 K233:K240 D241 K242 D243 K244:K245 K247 D246 D13:D15 D198 K16:K17 D18 K19 D20 K21:K22 D23 K24 K27:K28 D29 K30 K34:K36 D192 D44 K45 D46 K47 D48 K49 K52 K54:K57 K60 K63 D64 K65:K67 D68 K69:K70 D71 K72:K73 D74 K75 K78:K80 K83:K85 D86 K87:K88 K92 D93 K94 D95:D96 K97 D98 K99 D100:D101 K102 D103:D104 K105:K106 D107:D108 K109 D110:D111 K112:K113 D114 K115 D116:D117 K118 K121:K122 D123 K124 D125 K126:K127 D128 K129 D130 K131:K132 D133 K134 D135:D136 K137 D138 K139 D140 K141:K142 D143 K144:K145 D146">
      <formula1>"Partial Conversion,Full Conversion"</formula1>
      <formula2>0</formula2>
    </dataValidation>
    <dataValidation type="list" allowBlank="1" showErrorMessage="1" sqref="K147:K150 D151 K152 D153 K154 D155 K156 D157 K158:K159 D160 K161:K162 K165:K166 D167 K168:K169 D170:D171 K172 D173 K174 D175 K176 K180 D181 K182 D183 K184 K187 D188 K189 D190 K191 K193:K197 D25:D26 D31:D33 D37:D38 D50:D51 D53 D58:D59 D61:D62 D76:D77 D81:D82 D89:D91 D119:D120 D163:D164 D177:D179 D185:D186 K39:K40 K42:K43 D4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99:H199 G201:H202 G204:H205 G207:H208 G210:H212 G214:H215 G217:H219 G221:H225 G227:H231 G233:H240 G242:H242 G244:H245 G247:H247 G16:H17 G19:H19 G21:H22 G24:H24 G27:H28 G30:H30 G34:H36 G193:H197 G45:H45 G47:H47 G49:H49 G52:H52 G54:H57 G60:H60 G63:H63 G65:H67 G69:H70 G72:H73 G75:H75 G78:H80 G83:H85 G87:H88 G92:H92 G94:H94 G97:H97 G99:H99 G102:H102 G105:H106 G109:H109 G112:H113 G115:H115 G118:H118 G121:H122 G124:H124 G126:H127 G129:H129 G131:H132 G134:H134 G137:H137 G139:H139 G141:H142 G144:H145 G147:H150 G152:H152 G154:H154 G156:H156 G158:H159 G161:H162 G165:H166 G168:H169 G172:H172 G174:H174 G176:H176 G180:H180 G182:H182 G184:H184 G187:H187 G189:H189 G191:H191 G39:H40 G42:H43">
      <formula1>0</formula1>
      <formula2>999999999999999</formula2>
    </dataValidation>
    <dataValidation allowBlank="1" showInputMessage="1" showErrorMessage="1" promptTitle="Addition / Deduction" prompt="Please Choose the correct One" sqref="J199 J201:J202 J204:J205 J207:J208 J210:J212 J214:J215 J217:J219 J221:J225 J227:J231 J233:J240 J242 J244:J245 J247 J16:J17 J19 J21:J22 J24 J27:J28 J30 J34:J36 J193:J197 J45 J47 J49 J52 J54:J57 J60 J63 J65:J67 J69:J70 J72:J73 J75 J78:J80 J83:J85 J87:J88 J92 J94 J97 J99 J102 J105:J106 J109 J112:J113 J115 J118 J121:J122 J124 J126:J127 J129 J131:J132 J134 J137 J139 J141:J142 J144:J145 J147:J150 J152 J154 J156 J158:J159 J161:J162 J165:J166 J168:J169 J172 J174 J176 J180 J182 J184 J187 J189 J191 J39:J40 J42:J43">
      <formula1>0</formula1>
      <formula2>0</formula2>
    </dataValidation>
    <dataValidation type="list" showErrorMessage="1" sqref="I199 I201:I202 I204:I205 I207:I208 I210:I212 I214:I215 I217:I219 I221:I225 I227:I231 I233:I240 I242 I244:I245 I247 I16:I17 I19 I21:I22 I24 I27:I28 I30 I34:I36 I193:I197 I45 I47 I49 I52 I54:I57 I60 I63 I65:I67 I69:I70 I72:I73 I75 I78:I80 I83:I85 I87:I88 I92 I94 I97 I99 I102 I105:I106 I109 I112:I113 I115 I118 I121:I122 I124 I126:I127 I129 I131:I132 I134 I137 I139 I141:I142 I144:I145 I147:I150 I152 I154 I156 I158:I159 I161:I162 I165:I166 I168:I169 I172 I174 I176 I180 I182 I184 I187 I189 I191 I39:I40 I42:I4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99:O199 N201:O202 N204:O205 N207:O208 N210:O212 N214:O215 N217:O219 N221:O225 N227:O231 N233:O240 N242:O242 N244:O245 N247:O247 N16:O17 N19:O19 N21:O22 N24:O24 N27:O28 N30:O30 N34:O36 N193:O197 N45:O45 N47:O47 N49:O49 N52:O52 N54:O57 N60:O60 N63:O63 N65:O67 N69:O70 N72:O73 N75:O75 N78:O80 N83:O85 N87:O88 N92:O92 N94:O94 N97:O97 N99:O99 N102:O102 N105:O106 N109:O109 N112:O113 N115:O115 N118:O118 N121:O122 N124:O124 N126:O127 N129:O129 N131:O132 N134:O134 N137:O137 N139:O139 N141:O142 N144:O145 N147:O150 N152:O152 N154:O154 N156:O156 N158:O159 N161:O162 N165:O166 N168:O169 N172:O172 N174:O174 N176:O176 N180:O180 N182:O182 N184:O184 N187:O187 N189:O189 N191:O191 N39:O40 N42: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99 R201:R202 R204:R205 R207:R208 R210:R212 R214:R215 R217:R219 R221:R225 R227:R231 R233:R240 R242 R244:R245 R247 R16:R17 R19 R21:R22 R24 R27:R28 R30 R34:R36 R193:R197 R45 R47 R49 R52 R54:R57 R60 R63 R65:R67 R69:R70 R72:R73 R75 R78:R80 R83:R85 R87:R88 R92 R94 R97 R99 R102 R105:R106 R109 R112:R113 R115 R118 R121:R122 R124 R126:R127 R129 R131:R132 R134 R137 R139 R141:R142 R144:R145 R147:R150 R152 R154 R156 R158:R159 R161:R162 R165:R166 R168:R169 R172 R174 R176 R180 R182 R184 R187 R189 R191 R39:R40 R42: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99 Q201:Q202 Q204:Q205 Q207:Q208 Q210:Q212 Q214:Q215 Q217:Q219 Q221:Q225 Q227:Q231 Q233:Q240 Q242 Q244:Q245 Q247 Q16:Q17 Q19 Q21:Q22 Q24 Q27:Q28 Q30 Q34:Q36 Q193:Q197 Q45 Q47 Q49 Q52 Q54:Q57 Q60 Q63 Q65:Q67 Q69:Q70 Q72:Q73 Q75 Q78:Q80 Q83:Q85 Q87:Q88 Q92 Q94 Q97 Q99 Q102 Q105:Q106 Q109 Q112:Q113 Q115 Q118 Q121:Q122 Q124 Q126:Q127 Q129 Q131:Q132 Q134 Q137 Q139 Q141:Q142 Q144:Q145 Q147:Q150 Q152 Q154 Q156 Q158:Q159 Q161:Q162 Q165:Q166 Q168:Q169 Q172 Q174 Q176 Q180 Q182 Q184 Q187 Q189 Q191 Q39:Q40 Q42:Q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99 M201:M202 M204:M205 M207:M208 M210:M212 M214:M215 M217:M219 M221:M225 M227:M231 M233:M240 M242 M244:M245 M247 M16:M17 M19 M21:M22 M24 M27:M28 M30 M34:M36 M193:M197 M45 M47 M49 M52 M54:M57 M60 M63 M65:M67 M69:M70 M72:M73 M75 M78:M80 M83:M85 M87:M88 M92 M94 M97 M99 M102 M105:M106 M109 M112:M113 M115 M118 M121:M122 M124 M126:M127 M129 M131:M132 M134 M137 M139 M141:M142 M144:M145 M147:M150 M152 M154 M156 M158:M159 M161:M162 M165:M166 M168:M169 M172 M174 M176 M180 M182 M184 M187 M189 M191 M39:M40 M42:M43">
      <formula1>0</formula1>
      <formula2>999999999999999</formula2>
    </dataValidation>
    <dataValidation type="decimal" allowBlank="1" showInputMessage="1" showErrorMessage="1" promptTitle="Quantity" prompt="Please enter the Quantity for this item. " errorTitle="Invalid Entry" error="Only Numeric Values are allowed. " sqref="D199 D201:D202 D204:D205 D207:D208 D210:D212 D214:D215 D217:D219 D221:D225 D227:D231 D233:D240 D242 D244:D245 D247 D16:D17 D19 D21:D22 D24 D27:D28 D30 D34:D36 D193:D197 D45 D47 D49 D52 D54:D57 D60 D63 D65:D67 D69:D70 D72:D73 D75 D78:D80 D83:D85 D87:D88 D92 D94 D97 D99 D102 D105:D106 D109 D112:D113 D115 D118 D121:D122 D124 D126:D127 D129 D131:D132 D134 D137 D139 D141:D142 D144:D145 D147:D150 D152 D154 D156 D158:D159 D161:D162 D165:D166 D168:D169 D172 D174 D176 D180 D182 D184 D187 D189 D191 D39:D40 D42:D4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99 F201:F202 F204:F205 F207:F208 F210:F212 F214:F215 F217:F219 F221:F225 F227:F231 F233:F240 F242 F244:F245 F247 F16:F17 F19 F21:F22 F24 F27:F28 F30 F34:F36 F193:F197 F45 F47 F49 F52 F54:F57 F60 F63 F65:F67 F69:F70 F72:F73 F75 F78:F80 F83:F85 F87:F88 F92 F94 F97 F99 F102 F105:F106 F109 F112:F113 F115 F118 F121:F122 F124 F126:F127 F129 F131:F132 F134 F137 F139 F141:F142 F144:F145 F147:F150 F152 F154 F156 F158:F159 F161:F162 F165:F166 F168:F169 F172 F174 F176 F180 F182 F184 F187 F189 F191 F39:F40 F42:F43">
      <formula1>0</formula1>
      <formula2>999999999999999</formula2>
    </dataValidation>
    <dataValidation type="decimal" allowBlank="1" showInputMessage="1" showErrorMessage="1" errorTitle="Invalid Entry" error="Only Numeric Values are allowed. " sqref="A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A139:A140 A142:A143 A145:A146 A148:A149 A151:A152 A154:A155 A157:A158 A160:A161 A163:A164 A166:A167 A169:A170 A172:A173 A175:A176 A178:A179 A181:A182 A184:A185 A187:A188 A190:A191 A193:A194 A196:A197 A199:A200 A202:A203 A205:A206 A208:A209 A211:A212 A214:A215 A217:A218 A220:A221 A223:A224 A226:A227 A229:A230 A232:A233 A235:A236 A238:A239 A241:A242 A244:A245 A247">
      <formula1>0</formula1>
      <formula2>999999999999999</formula2>
    </dataValidation>
    <dataValidation type="list" allowBlank="1" showInputMessage="1" showErrorMessage="1" sqref="L236 L237 L238 L239 L240 L241 L242 L243 L244 L24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formula1>"INR"</formula1>
    </dataValidation>
    <dataValidation type="list" allowBlank="1" showInputMessage="1" showErrorMessage="1" sqref="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formula1>"INR"</formula1>
    </dataValidation>
    <dataValidation type="list" allowBlank="1" showInputMessage="1" showErrorMessage="1" sqref="L203 L204 L205 L206 L207 L208 L209 L210 L211 L212 L213 L214 L215 L216 L217 L218 L219 L220 L221 L222 L223 L224 L225 L226 L227 L228 L229 L230 L231 L232 L233 L234 L235 L247 L246">
      <formula1>"INR"</formula1>
    </dataValidation>
    <dataValidation allowBlank="1" showInputMessage="1" showErrorMessage="1" promptTitle="Itemcode/Make" prompt="Please enter text" sqref="C14:C247">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5" sqref="B5"/>
    </sheetView>
  </sheetViews>
  <sheetFormatPr defaultColWidth="9.140625" defaultRowHeight="15"/>
  <sheetData>
    <row r="6" spans="5:11" ht="15">
      <c r="E6" s="98" t="s">
        <v>48</v>
      </c>
      <c r="F6" s="98"/>
      <c r="G6" s="98"/>
      <c r="H6" s="98"/>
      <c r="I6" s="98"/>
      <c r="J6" s="98"/>
      <c r="K6" s="98"/>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2023-06-12T09:59:02Z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