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<sst xmlns="http://schemas.openxmlformats.org/spreadsheetml/2006/main" count="521" uniqueCount="179">
  <si>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</si>
  <si>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</si>
  <si>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</si>
  <si>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</si>
  <si>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</si>
  <si>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</si>
  <si>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</si>
  <si>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</si>
  <si>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</si>
  <si>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</si>
  <si>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</si>
  <si>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</si>
  <si>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</si>
  <si>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</si>
  <si>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</si>
  <si>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</si>
  <si>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</si>
  <si>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</si>
  <si>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</si>
  <si>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</si>
  <si>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</si>
  <si>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</si>
  <si>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</si>
  <si>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</si>
  <si>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</si>
  <si>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</si>
  <si>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</si>
  <si>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</si>
  <si>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</si>
  <si>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</si>
  <si>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</si>
  <si>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</si>
  <si>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</si>
  <si>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</si>
  <si>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</si>
  <si>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</si>
  <si>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</si>
  <si>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</si>
  <si>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</si>
  <si>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</si>
  <si>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</si>
  <si>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</si>
  <si>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</si>
  <si>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</si>
  <si>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</si>
  <si>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</si>
  <si>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</si>
  <si>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</si>
  <si>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</si>
  <si>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</si>
  <si>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</si>
  <si>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</si>
  <si>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</si>
  <si>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</si>
  <si>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</si>
  <si>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</si>
  <si>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</si>
  <si>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</si>
  <si>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</si>
  <si>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</si>
  <si>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</si>
  <si>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</si>
  <si>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</si>
  <si>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</si>
  <si>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</si>
  <si>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</si>
  <si>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</si>
  <si>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</si>
  <si>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</si>
  <si>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</si>
  <si>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</si>
  <si>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</si>
  <si>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</si>
  <si>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</si>
  <si>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</si>
  <si>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</si>
  <si>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</si>
  <si>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</si>
  <si>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</si>
  <si>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</si>
  <si>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</si>
  <si>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</si>
  <si>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</si>
  <si>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</si>
  <si>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Cum</t>
  </si>
  <si>
    <t>Mtr.</t>
  </si>
  <si>
    <t>Nos.</t>
  </si>
  <si>
    <t>Component</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</si>
  <si>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</si>
  <si>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</si>
  <si>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</si>
  <si>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</si>
  <si>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</si>
  <si>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</si>
  <si>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4 nos. 400 A, FP, 36 kA,MCCB with thermomagnetic release O/C,S/C protection, rotary  operated handle mechanism-4Nos, FP Spreader(8x4=32Nos) for MCCB 400A- 4 Nos</t>
  </si>
  <si>
    <t xml:space="preserve">all out goings with ON.OFF, Trip, Spring charge indication.communicable type Digital multifunction energy meter(RS 485).Digital Amp meter with selector switches etc. </t>
  </si>
  <si>
    <t xml:space="preserve">Note : All ACBs and MCCB's aux. contacts for ON/OFF and trip spare contacts to be wired up to terminal block. </t>
  </si>
  <si>
    <t>The panel shall be equipped with relays, timers set of CT's for metering &amp; protection and energy analyser/meter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</si>
  <si>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All the Incomer shall have class-b SPD of DEHN make. With 50KA 40A MPCB Protection.</t>
  </si>
  <si>
    <t xml:space="preserve">OutGoing: </t>
  </si>
  <si>
    <t xml:space="preserve">all outgoings with ON,OFF,Trip, spring charge indication. Communicable Digital multifunction energy meter(RS 485) . Digital Amp meter with selector switches etc.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</si>
  <si>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</si>
  <si>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</si>
  <si>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</si>
  <si>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Providing and fixing 25 mm X 5 mm G.I. strip on surface or in recess for connections etc. as required.</t>
  </si>
  <si>
    <t>Supplying and making end termination with brass compression gland and aluminium lugs for following size of PVC insulated and PVC sheathed / XLPE aluminium conductor cable of 1.1 KV grade as required.</t>
  </si>
  <si>
    <t xml:space="preserve">3½ X 400 sq. mm (82mm) </t>
  </si>
  <si>
    <t>Supplying and making straight through joint with heat
shrinkable kit including ferrules and other jointing materials for
following size of PVC insulated and PVC sheathed / XLPE
aluminium conductor cable of 1.1 KV grade as required.</t>
  </si>
  <si>
    <t>3½ X 300 sq. mm</t>
  </si>
  <si>
    <t>3½ X 400 sq. mm</t>
  </si>
  <si>
    <t>Providing, laying and fixing following dia G.I. pipe (medium class) in ground complete with G.I. fittings including trenching (75 cm deep)and re-filling etc. as required</t>
  </si>
  <si>
    <t>100 mm Dia</t>
  </si>
  <si>
    <t>Providing brick work (in width 225 mm or more) with F.P.S. bricks of class designation 7.5 in cement mortar 1:4 (1 cement : 4 coarse sand) at all levels</t>
  </si>
  <si>
    <t>Providing 15 mm thick cement plaster of mix 1:4 (1 cement : 4 fine sand) at all levels.</t>
  </si>
  <si>
    <t xml:space="preserve">Supplying and drawing following sizes of FRLS PVC insulated copper conductor, single core cable in the existing surface/ recessed steel/ PVC conduit as required. </t>
  </si>
  <si>
    <t xml:space="preserve">3 x 4 sq. mm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</si>
  <si>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</si>
  <si>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</si>
  <si>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</si>
  <si>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</si>
  <si>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</si>
  <si>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</si>
  <si>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</si>
  <si>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</si>
  <si>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</si>
  <si>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</si>
  <si>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 xml:space="preserve">Supply installation testing and commissioning of cubical type DG set LT panel -2 (IEC 61439), suitable for 1600 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</si>
  <si>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3 No's 1250A, FP,  50KA, 4 pole ACB ( for 3x750 KVA SG sets) with microprocessor release (O/L, S/C &amp; E/F protention) saftey shutter,SCM, CC, 4NO+4NC Aux. Contacts, interlock, shunt Trip contact T&amp;C. etc. with 2 nos. 1250 A bus coupler (DG1 &amp; DG2) (DG2-DG3) with all protections and metering.</t>
  </si>
  <si>
    <t xml:space="preserve">breaker control  switch TNC, Digital voltmeter/Ammeter Cl-1.0 with selector switch, Electronic KWH meter Cl-1.0, CT-1250/5A, Cl1.0, 15VA cast rasin for metering, protection CTs 1250/5A, Cl-5P10, 15VA cast rasin IDMT relay , Trip circuit supervision relay , Phase indicating Lamp LED Type"Red, Tellow, Blue" Auto / Amnual selector switch Auxiliary contactors with 2NO+2NC , 2A SP MCB 10KA for cont. CKT. </t>
  </si>
  <si>
    <t>Bus bar: 1 No.1600 A, 50HZ,  FP, Aliminium Bus Bar</t>
  </si>
  <si>
    <t>3 nos. 800 A, FP, 36 kA,MCCB with thermomagnetic release O/C,S/C protection, rotary  operated handle mechanism- 3Nos, 2A SP MCB for cont. CKT.- 3 Nos</t>
  </si>
  <si>
    <t>8 nos. 400 A, FP, 36 kA,MCCB with thermomagnetic release O/C,S/C protection, rotary  operated handle mechanism- 8Nos, 2A SP MCB for cont. CKT.- 8 Nos</t>
  </si>
  <si>
    <t>4 nos. 250 A, FP, 36 kA,MCCB with thermomagnetic release O/C,S/C protection - 3nos, rotary  operated handle mechanism-4Nos,  FP Spreader for MCCB 250A- 4 Nos</t>
  </si>
  <si>
    <t>No.</t>
  </si>
  <si>
    <t>Set</t>
  </si>
  <si>
    <t>INR Zero Only</t>
  </si>
  <si>
    <t>Excess (+)</t>
  </si>
  <si>
    <t>6 x 16 sq.mm.</t>
  </si>
  <si>
    <t>S &amp; F following size of steel flexible pipe along with the accessories on surface etc as required</t>
  </si>
  <si>
    <t>32 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</si>
  <si>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</si>
  <si>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</si>
  <si>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</si>
  <si>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</si>
  <si>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</si>
  <si>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</si>
  <si>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</si>
  <si>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</si>
  <si>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</si>
  <si>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</si>
  <si>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</si>
  <si>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</si>
  <si>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</si>
  <si>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</si>
  <si>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</si>
  <si>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</si>
  <si>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</si>
  <si>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</si>
  <si>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</si>
  <si>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</si>
  <si>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20 A switch </t>
  </si>
  <si>
    <t xml:space="preserve">6/16 A 3 pin socket outlet </t>
  </si>
  <si>
    <t>Single Pole (40A-63A)</t>
  </si>
  <si>
    <t>Four Pole (40A-63A)</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</si>
  <si>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</si>
  <si>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Metre</t>
  </si>
  <si>
    <t>Meter</t>
  </si>
  <si>
    <t xml:space="preserve">No.  </t>
  </si>
  <si>
    <t>Tender Inviting Authority: DOIP, IIT Kanpur</t>
  </si>
  <si>
    <t xml:space="preserve">6 x 6 sq. mm </t>
  </si>
  <si>
    <t>Triple pole 5 A to 32 A</t>
  </si>
  <si>
    <t>Triple pole and neutral 5 A to 32 A</t>
  </si>
  <si>
    <t>Triple pole (40A-63A)</t>
  </si>
  <si>
    <t>S &amp; F metal enclosure suitable for DP/TPN  MCB / DP ELCB on surface or recessed etc as reqd.</t>
  </si>
  <si>
    <t xml:space="preserve">12 way (4 + 36), Double door </t>
  </si>
  <si>
    <t>S&amp;F, Copper tube / reducer/ lug  terminals suitable for following size of conductor.</t>
  </si>
  <si>
    <t>6 /10/16 Sq.mm.</t>
  </si>
  <si>
    <t>Name of Work: Providing and making three phase and single phase power points at UG manufacturing lab at DJAC, IIT Kanpur</t>
  </si>
  <si>
    <t>NIT No:    Electrical/11/08/2023-1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</si>
</sst>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2"/>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5"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8">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12" fillId="0" borderId="11" xfId="69" applyNumberFormat="1" applyFont="1" applyFill="1" applyBorder="1" applyAlignment="1" applyProtection="1">
      <alignment vertical="center" wrapText="1"/>
      <protection locked="0"/>
    </xf>
    <xf numFmtId="2" fontId="19" fillId="0" borderId="13" xfId="61" applyNumberFormat="1" applyFont="1" applyFill="1" applyBorder="1" applyAlignment="1">
      <alignment vertical="top"/>
      <protection/>
    </xf>
    <xf numFmtId="10" fontId="18" fillId="33" borderId="11" xfId="69" applyNumberFormat="1" applyFont="1" applyFill="1" applyBorder="1" applyAlignment="1" applyProtection="1">
      <alignment horizontal="center" vertical="center"/>
      <protection locked="0"/>
    </xf>
    <xf numFmtId="0" fontId="7" fillId="0" borderId="12" xfId="58" applyNumberFormat="1" applyFont="1" applyFill="1" applyBorder="1" applyAlignment="1">
      <alignment horizontal="center" vertical="top" wrapText="1"/>
      <protection/>
    </xf>
    <xf numFmtId="0" fontId="7" fillId="0" borderId="14" xfId="58" applyNumberFormat="1" applyFont="1" applyFill="1" applyBorder="1" applyAlignment="1">
      <alignment horizontal="center" vertical="top" wrapText="1"/>
      <protection/>
    </xf>
    <xf numFmtId="2" fontId="14" fillId="0" borderId="15" xfId="61"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8" applyNumberFormat="1" applyFont="1" applyFill="1" applyAlignment="1">
      <alignment vertical="top" wrapText="1"/>
      <protection/>
    </xf>
    <xf numFmtId="0" fontId="7" fillId="0" borderId="0" xfId="58" applyNumberFormat="1" applyFont="1" applyFill="1" applyBorder="1" applyAlignment="1">
      <alignment horizontal="center" vertical="top" wrapText="1"/>
      <protection/>
    </xf>
    <xf numFmtId="0" fontId="7" fillId="0" borderId="16" xfId="58" applyNumberFormat="1" applyFont="1" applyFill="1" applyBorder="1" applyAlignment="1">
      <alignment horizontal="center" vertical="top" wrapText="1"/>
      <protection/>
    </xf>
    <xf numFmtId="0" fontId="21" fillId="0" borderId="16" xfId="58" applyNumberFormat="1" applyFont="1" applyFill="1" applyBorder="1" applyAlignment="1">
      <alignment horizontal="center" vertical="top" wrapText="1"/>
      <protection/>
    </xf>
    <xf numFmtId="0" fontId="5" fillId="0" borderId="0" xfId="58" applyNumberFormat="1" applyFont="1" applyFill="1" applyAlignment="1">
      <alignment vertical="top" wrapText="1"/>
      <protection/>
    </xf>
    <xf numFmtId="0" fontId="7" fillId="0" borderId="10" xfId="61" applyFont="1" applyBorder="1" applyAlignment="1">
      <alignment horizontal="left" vertical="top"/>
      <protection/>
    </xf>
    <xf numFmtId="0" fontId="7" fillId="0" borderId="17" xfId="61" applyFont="1" applyBorder="1" applyAlignment="1">
      <alignment horizontal="left" vertical="top"/>
      <protection/>
    </xf>
    <xf numFmtId="0" fontId="15" fillId="0" borderId="12" xfId="58" applyFont="1" applyBorder="1" applyAlignment="1">
      <alignment vertical="top"/>
      <protection/>
    </xf>
    <xf numFmtId="0" fontId="17" fillId="33" borderId="11" xfId="61" applyFont="1" applyFill="1" applyBorder="1" applyAlignment="1" applyProtection="1">
      <alignment vertical="center" wrapText="1"/>
      <protection locked="0"/>
    </xf>
    <xf numFmtId="0" fontId="15" fillId="0" borderId="11" xfId="61" applyFont="1" applyBorder="1" applyAlignment="1">
      <alignment vertical="top"/>
      <protection/>
    </xf>
    <xf numFmtId="0" fontId="4" fillId="0" borderId="11" xfId="58" applyFont="1" applyBorder="1" applyAlignment="1">
      <alignment vertical="top"/>
      <protection/>
    </xf>
    <xf numFmtId="0" fontId="12" fillId="0" borderId="11" xfId="61" applyFont="1" applyBorder="1" applyAlignment="1" applyProtection="1">
      <alignment vertical="center" wrapText="1"/>
      <protection locked="0"/>
    </xf>
    <xf numFmtId="0" fontId="16" fillId="0" borderId="11" xfId="61" applyFont="1" applyBorder="1" applyAlignment="1">
      <alignment vertical="center" wrapText="1"/>
      <protection/>
    </xf>
    <xf numFmtId="0" fontId="4" fillId="0" borderId="0" xfId="58" applyFont="1" applyAlignment="1">
      <alignment vertical="top"/>
      <protection/>
    </xf>
    <xf numFmtId="2" fontId="14" fillId="0" borderId="18" xfId="61" applyNumberFormat="1" applyFont="1" applyBorder="1" applyAlignment="1">
      <alignment horizontal="right" vertical="top"/>
      <protection/>
    </xf>
    <xf numFmtId="0" fontId="4" fillId="0" borderId="13" xfId="61" applyFont="1" applyBorder="1" applyAlignment="1">
      <alignment vertical="top" wrapText="1"/>
      <protection/>
    </xf>
    <xf numFmtId="0" fontId="7" fillId="0" borderId="15" xfId="61" applyFont="1" applyBorder="1" applyAlignment="1">
      <alignment horizontal="left" vertical="top"/>
      <protection/>
    </xf>
    <xf numFmtId="0" fontId="7" fillId="0" borderId="19" xfId="61" applyFont="1" applyBorder="1" applyAlignment="1">
      <alignment horizontal="left" vertical="top"/>
      <protection/>
    </xf>
    <xf numFmtId="0" fontId="4" fillId="0" borderId="20" xfId="61" applyFont="1" applyBorder="1" applyAlignment="1">
      <alignment vertical="top"/>
      <protection/>
    </xf>
    <xf numFmtId="0" fontId="4" fillId="0" borderId="0" xfId="61" applyFont="1" applyAlignment="1">
      <alignment vertical="top"/>
      <protection/>
    </xf>
    <xf numFmtId="0" fontId="14" fillId="0" borderId="21" xfId="61" applyFont="1" applyBorder="1" applyAlignment="1">
      <alignment vertical="top"/>
      <protection/>
    </xf>
    <xf numFmtId="0" fontId="4" fillId="0" borderId="21" xfId="61" applyFont="1" applyBorder="1" applyAlignment="1">
      <alignment vertical="top"/>
      <protection/>
    </xf>
    <xf numFmtId="2" fontId="14" fillId="0" borderId="22" xfId="61" applyNumberFormat="1" applyFont="1" applyBorder="1" applyAlignment="1">
      <alignment vertical="top"/>
      <protection/>
    </xf>
    <xf numFmtId="0" fontId="4" fillId="0" borderId="23" xfId="61" applyFont="1" applyBorder="1" applyAlignment="1">
      <alignment vertical="top" wrapText="1"/>
      <protection/>
    </xf>
    <xf numFmtId="0" fontId="16" fillId="0" borderId="11" xfId="61" applyFont="1" applyFill="1" applyBorder="1" applyAlignment="1" applyProtection="1">
      <alignment vertical="center" wrapText="1"/>
      <protection locked="0"/>
    </xf>
    <xf numFmtId="2" fontId="7" fillId="0" borderId="18" xfId="58" applyNumberFormat="1" applyFont="1" applyFill="1" applyBorder="1" applyAlignment="1" applyProtection="1">
      <alignment horizontal="left" vertical="top"/>
      <protection locked="0"/>
    </xf>
    <xf numFmtId="2" fontId="7" fillId="0" borderId="11" xfId="58" applyNumberFormat="1" applyFont="1" applyFill="1" applyBorder="1" applyAlignment="1" applyProtection="1">
      <alignment horizontal="left" vertical="top"/>
      <protection locked="0"/>
    </xf>
    <xf numFmtId="2" fontId="4" fillId="0" borderId="11" xfId="61" applyNumberFormat="1" applyFont="1" applyFill="1" applyBorder="1" applyAlignment="1">
      <alignment horizontal="left" vertical="top"/>
      <protection/>
    </xf>
    <xf numFmtId="2" fontId="4" fillId="0" borderId="11" xfId="58" applyNumberFormat="1" applyFont="1" applyFill="1" applyBorder="1" applyAlignment="1">
      <alignment horizontal="left" vertical="top"/>
      <protection/>
    </xf>
    <xf numFmtId="2" fontId="7" fillId="33" borderId="11" xfId="58" applyNumberFormat="1" applyFont="1" applyFill="1" applyBorder="1" applyAlignment="1" applyProtection="1">
      <alignment horizontal="left" vertical="top"/>
      <protection locked="0"/>
    </xf>
    <xf numFmtId="2" fontId="7" fillId="0" borderId="11" xfId="58" applyNumberFormat="1" applyFont="1" applyFill="1" applyBorder="1" applyAlignment="1" applyProtection="1">
      <alignment horizontal="left" vertical="top" wrapText="1"/>
      <protection locked="0"/>
    </xf>
    <xf numFmtId="2" fontId="7" fillId="0" borderId="12" xfId="58" applyNumberFormat="1" applyFont="1" applyFill="1" applyBorder="1" applyAlignment="1" applyProtection="1">
      <alignment horizontal="left" vertical="top" wrapText="1"/>
      <protection locked="0"/>
    </xf>
    <xf numFmtId="2" fontId="7" fillId="0" borderId="24" xfId="60" applyNumberFormat="1" applyFont="1" applyFill="1" applyBorder="1" applyAlignment="1">
      <alignment horizontal="left" vertical="top"/>
      <protection/>
    </xf>
    <xf numFmtId="0" fontId="4" fillId="0" borderId="16" xfId="61" applyNumberFormat="1" applyFont="1" applyFill="1" applyBorder="1" applyAlignment="1">
      <alignment horizontal="left" vertical="top" wrapText="1"/>
      <protection/>
    </xf>
    <xf numFmtId="2" fontId="7" fillId="0" borderId="16" xfId="61" applyNumberFormat="1" applyFont="1" applyFill="1" applyBorder="1" applyAlignment="1">
      <alignment horizontal="center" vertical="center"/>
      <protection/>
    </xf>
    <xf numFmtId="0" fontId="64"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2" fontId="0" fillId="0" borderId="16" xfId="0" applyNumberFormat="1" applyFill="1" applyBorder="1" applyAlignment="1">
      <alignment horizontal="center" vertical="center"/>
    </xf>
    <xf numFmtId="0" fontId="23" fillId="0" borderId="16" xfId="0" applyFont="1" applyFill="1" applyBorder="1" applyAlignment="1">
      <alignment horizontal="left" vertical="center" wrapText="1"/>
    </xf>
    <xf numFmtId="2" fontId="24" fillId="0" borderId="16" xfId="0" applyNumberFormat="1" applyFont="1" applyFill="1" applyBorder="1" applyAlignment="1">
      <alignment horizontal="right"/>
    </xf>
    <xf numFmtId="2" fontId="65" fillId="0" borderId="16" xfId="0" applyNumberFormat="1" applyFont="1" applyFill="1" applyBorder="1" applyAlignment="1">
      <alignment horizontal="right"/>
    </xf>
    <xf numFmtId="0" fontId="14" fillId="0" borderId="13" xfId="61" applyNumberFormat="1" applyFont="1" applyFill="1" applyBorder="1" applyAlignment="1">
      <alignment horizontal="center" vertical="top" wrapText="1"/>
      <protection/>
    </xf>
    <xf numFmtId="0" fontId="7" fillId="0" borderId="25" xfId="58" applyFont="1" applyFill="1" applyBorder="1" applyAlignment="1">
      <alignment horizontal="center" vertical="top"/>
      <protection/>
    </xf>
    <xf numFmtId="0" fontId="7" fillId="0" borderId="26" xfId="58" applyFont="1" applyFill="1" applyBorder="1" applyAlignment="1">
      <alignment horizontal="center" vertical="top"/>
      <protection/>
    </xf>
    <xf numFmtId="0" fontId="7" fillId="0" borderId="26" xfId="58" applyFont="1" applyBorder="1" applyAlignment="1">
      <alignment horizontal="center" vertical="top"/>
      <protection/>
    </xf>
    <xf numFmtId="0" fontId="7" fillId="0" borderId="27" xfId="58" applyFont="1" applyBorder="1" applyAlignment="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1" xfId="58" applyNumberFormat="1" applyFont="1" applyFill="1" applyBorder="1" applyAlignment="1" applyProtection="1">
      <alignment horizontal="center" wrapText="1"/>
      <protection locked="0"/>
    </xf>
    <xf numFmtId="0" fontId="7" fillId="0" borderId="25" xfId="58" applyNumberFormat="1" applyFont="1" applyFill="1" applyBorder="1" applyAlignment="1" applyProtection="1">
      <alignment horizontal="center" vertical="top"/>
      <protection/>
    </xf>
    <xf numFmtId="0" fontId="7" fillId="0" borderId="26" xfId="58" applyNumberFormat="1" applyFont="1" applyFill="1" applyBorder="1" applyAlignment="1" applyProtection="1">
      <alignment horizontal="center" vertical="top"/>
      <protection/>
    </xf>
    <xf numFmtId="0" fontId="7" fillId="0" borderId="27" xfId="58" applyNumberFormat="1" applyFont="1" applyFill="1" applyBorder="1" applyAlignment="1" applyProtection="1">
      <alignment horizontal="center" vertical="top"/>
      <protection/>
    </xf>
    <xf numFmtId="0" fontId="7" fillId="34"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20"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72"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57"/>
  <sheetViews>
    <sheetView showGridLines="0" zoomScale="75" zoomScaleNormal="75" zoomScalePageLayoutView="0" workbookViewId="0" topLeftCell="A46">
      <selection activeCell="BC15" sqref="BC15"/>
    </sheetView>
  </sheetViews>
  <sheetFormatPr defaultColWidth="9.140625" defaultRowHeight="15"/>
  <cols>
    <col min="1" max="1" width="9.57421875" style="1" customWidth="1"/>
    <col min="2" max="2" width="64.57421875" style="1" customWidth="1"/>
    <col min="3" max="3" width="16.710937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36.710937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78" t="str">
        <f>B2&amp;" BoQ"</f>
        <v>Percentage BoQ</v>
      </c>
      <c r="B1" s="78"/>
      <c r="C1" s="78"/>
      <c r="D1" s="78"/>
      <c r="E1" s="78"/>
      <c r="F1" s="78"/>
      <c r="G1" s="78"/>
      <c r="H1" s="78"/>
      <c r="I1" s="78"/>
      <c r="J1" s="78"/>
      <c r="K1" s="78"/>
      <c r="L1" s="78"/>
      <c r="O1" s="5"/>
      <c r="P1" s="5"/>
      <c r="Q1" s="6"/>
      <c r="HZ1" s="6"/>
      <c r="IA1" s="6"/>
      <c r="IB1" s="6"/>
      <c r="IC1" s="6"/>
      <c r="ID1" s="6"/>
    </row>
    <row r="2" spans="1:17" s="4" customFormat="1" ht="25.5" customHeight="1" hidden="1">
      <c r="A2" s="7" t="s">
        <v>0</v>
      </c>
      <c r="B2" s="7" t="s">
        <v>1</v>
      </c>
      <c r="C2" s="7" t="s">
        <v>2</v>
      </c>
      <c r="D2" s="7"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9" t="s">
        <v>168</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HZ4" s="10"/>
      <c r="IA4" s="10"/>
      <c r="IB4" s="10"/>
      <c r="IC4" s="10"/>
      <c r="ID4" s="10"/>
    </row>
    <row r="5" spans="1:238" s="9" customFormat="1" ht="38.25" customHeight="1">
      <c r="A5" s="79" t="s">
        <v>177</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HZ5" s="10"/>
      <c r="IA5" s="10"/>
      <c r="IB5" s="10"/>
      <c r="IC5" s="10"/>
      <c r="ID5" s="10"/>
    </row>
    <row r="6" spans="1:238" s="9" customFormat="1" ht="30.75" customHeight="1">
      <c r="A6" s="79" t="s">
        <v>178</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HZ6" s="10"/>
      <c r="IA6" s="10"/>
      <c r="IB6" s="10"/>
      <c r="IC6" s="10"/>
      <c r="ID6" s="10"/>
    </row>
    <row r="7" spans="1:238"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HZ7" s="10"/>
      <c r="IA7" s="10"/>
      <c r="IB7" s="10"/>
      <c r="IC7" s="10"/>
      <c r="ID7" s="10"/>
    </row>
    <row r="8" spans="1:238" s="12" customFormat="1" ht="58.5" customHeight="1">
      <c r="A8" s="11" t="s">
        <v>40</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HZ8" s="13"/>
      <c r="IA8" s="13"/>
      <c r="IB8" s="13"/>
      <c r="IC8" s="13"/>
      <c r="ID8" s="13"/>
    </row>
    <row r="9" spans="1:238" s="14" customFormat="1" ht="61.5" customHeight="1">
      <c r="A9" s="85"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HZ9" s="15"/>
      <c r="IA9" s="15"/>
      <c r="IB9" s="15"/>
      <c r="IC9" s="15"/>
      <c r="ID9" s="15"/>
    </row>
    <row r="10" spans="1:238"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HZ10" s="18"/>
      <c r="IA10" s="18"/>
      <c r="IB10" s="18"/>
      <c r="IC10" s="18"/>
      <c r="ID10" s="18"/>
    </row>
    <row r="11" spans="1:238"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HZ11" s="18"/>
      <c r="IA11" s="18"/>
      <c r="IB11" s="18"/>
      <c r="IC11" s="18"/>
      <c r="ID11" s="18"/>
    </row>
    <row r="12" spans="1:238" s="17" customFormat="1" ht="15">
      <c r="A12" s="16">
        <v>1</v>
      </c>
      <c r="B12" s="16">
        <v>2</v>
      </c>
      <c r="C12" s="27">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33">
        <v>7</v>
      </c>
      <c r="BB12" s="33">
        <v>54</v>
      </c>
      <c r="BC12" s="33">
        <v>8</v>
      </c>
      <c r="HZ12" s="18"/>
      <c r="IA12" s="18"/>
      <c r="IB12" s="18"/>
      <c r="IC12" s="18"/>
      <c r="ID12" s="18"/>
    </row>
    <row r="13" spans="1:238" s="17" customFormat="1" ht="18">
      <c r="A13" s="33">
        <v>1</v>
      </c>
      <c r="B13" s="34" t="s">
        <v>87</v>
      </c>
      <c r="C13" s="32"/>
      <c r="D13" s="81"/>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3"/>
      <c r="HV13" s="17">
        <v>1</v>
      </c>
      <c r="HW13" s="17" t="s">
        <v>87</v>
      </c>
      <c r="HZ13" s="18"/>
      <c r="IA13" s="18">
        <v>1</v>
      </c>
      <c r="IB13" s="18" t="s">
        <v>87</v>
      </c>
      <c r="IC13" s="18"/>
      <c r="ID13" s="18"/>
    </row>
    <row r="14" spans="1:238" s="21" customFormat="1" ht="47.25">
      <c r="A14" s="30">
        <v>1.01</v>
      </c>
      <c r="B14" s="70" t="s">
        <v>114</v>
      </c>
      <c r="C14" s="66" t="s">
        <v>43</v>
      </c>
      <c r="D14" s="74"/>
      <c r="E14" s="75"/>
      <c r="F14" s="75"/>
      <c r="G14" s="75"/>
      <c r="H14" s="75"/>
      <c r="I14" s="75"/>
      <c r="J14" s="75"/>
      <c r="K14" s="75"/>
      <c r="L14" s="75"/>
      <c r="M14" s="75"/>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7"/>
      <c r="HV14" s="21">
        <v>1.01</v>
      </c>
      <c r="HW14" s="21" t="s">
        <v>88</v>
      </c>
      <c r="HX14" s="21" t="s">
        <v>43</v>
      </c>
      <c r="HZ14" s="22"/>
      <c r="IA14" s="22">
        <v>1.01</v>
      </c>
      <c r="IB14" s="22" t="s">
        <v>114</v>
      </c>
      <c r="IC14" s="22" t="s">
        <v>43</v>
      </c>
      <c r="ID14" s="22"/>
    </row>
    <row r="15" spans="1:239" s="21" customFormat="1" ht="28.5">
      <c r="A15" s="30">
        <v>1.02</v>
      </c>
      <c r="B15" s="70" t="s">
        <v>115</v>
      </c>
      <c r="C15" s="66" t="s">
        <v>44</v>
      </c>
      <c r="D15" s="67">
        <v>135</v>
      </c>
      <c r="E15" s="68" t="s">
        <v>165</v>
      </c>
      <c r="F15" s="71">
        <v>180.62</v>
      </c>
      <c r="G15" s="56"/>
      <c r="H15" s="57"/>
      <c r="I15" s="58" t="s">
        <v>34</v>
      </c>
      <c r="J15" s="59">
        <f>IF(I15="Less(-)",-1,1)</f>
        <v>1</v>
      </c>
      <c r="K15" s="57" t="s">
        <v>35</v>
      </c>
      <c r="L15" s="57" t="s">
        <v>4</v>
      </c>
      <c r="M15" s="60"/>
      <c r="N15" s="57"/>
      <c r="O15" s="57"/>
      <c r="P15" s="61"/>
      <c r="Q15" s="57"/>
      <c r="R15" s="57"/>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5">
        <f>ROUND(total_amount_ba($B$2,$D$2,D15,F15,J15,K15,M15),0)</f>
        <v>24384</v>
      </c>
      <c r="BB15" s="63">
        <f>BA15+SUM(N15:AZ15)</f>
        <v>24384</v>
      </c>
      <c r="BC15" s="64" t="str">
        <f>SpellNumber(L15,BB15)</f>
        <v>INR  Twenty Four Thousand Three Hundred &amp; Eighty Four  Only</v>
      </c>
      <c r="HV15" s="21">
        <v>1.02</v>
      </c>
      <c r="HW15" s="21" t="s">
        <v>89</v>
      </c>
      <c r="HX15" s="21" t="s">
        <v>44</v>
      </c>
      <c r="HZ15" s="22"/>
      <c r="IA15" s="22">
        <v>1.02</v>
      </c>
      <c r="IB15" s="22" t="s">
        <v>115</v>
      </c>
      <c r="IC15" s="22" t="s">
        <v>44</v>
      </c>
      <c r="ID15" s="22">
        <v>135</v>
      </c>
      <c r="IE15" s="21" t="s">
        <v>165</v>
      </c>
    </row>
    <row r="16" spans="1:239" s="21" customFormat="1" ht="28.5">
      <c r="A16" s="30">
        <v>1.03</v>
      </c>
      <c r="B16" s="70" t="s">
        <v>169</v>
      </c>
      <c r="C16" s="66" t="s">
        <v>45</v>
      </c>
      <c r="D16" s="67">
        <v>125</v>
      </c>
      <c r="E16" s="68" t="s">
        <v>165</v>
      </c>
      <c r="F16" s="71">
        <v>524.33</v>
      </c>
      <c r="G16" s="56"/>
      <c r="H16" s="57"/>
      <c r="I16" s="58" t="s">
        <v>34</v>
      </c>
      <c r="J16" s="59">
        <f>IF(I16="Less(-)",-1,1)</f>
        <v>1</v>
      </c>
      <c r="K16" s="57" t="s">
        <v>35</v>
      </c>
      <c r="L16" s="57" t="s">
        <v>4</v>
      </c>
      <c r="M16" s="60"/>
      <c r="N16" s="57"/>
      <c r="O16" s="57"/>
      <c r="P16" s="61"/>
      <c r="Q16" s="57"/>
      <c r="R16" s="57"/>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5">
        <f>ROUND(total_amount_ba($B$2,$D$2,D16,F16,J16,K16,M16),0)</f>
        <v>65541</v>
      </c>
      <c r="BB16" s="63">
        <f>BA16+SUM(N16:AZ16)</f>
        <v>65541</v>
      </c>
      <c r="BC16" s="64" t="str">
        <f>SpellNumber(L16,BB16)</f>
        <v>INR  Sixty Five Thousand Five Hundred &amp; Forty One  Only</v>
      </c>
      <c r="HV16" s="21">
        <v>1.03</v>
      </c>
      <c r="HW16" s="21" t="s">
        <v>90</v>
      </c>
      <c r="HX16" s="21" t="s">
        <v>45</v>
      </c>
      <c r="HZ16" s="22"/>
      <c r="IA16" s="22">
        <v>1.03</v>
      </c>
      <c r="IB16" s="22" t="s">
        <v>169</v>
      </c>
      <c r="IC16" s="22" t="s">
        <v>45</v>
      </c>
      <c r="ID16" s="22">
        <v>125</v>
      </c>
      <c r="IE16" s="21" t="s">
        <v>165</v>
      </c>
    </row>
    <row r="17" spans="1:239" s="21" customFormat="1" ht="28.5">
      <c r="A17" s="30">
        <v>1.04</v>
      </c>
      <c r="B17" s="70" t="s">
        <v>137</v>
      </c>
      <c r="C17" s="66" t="s">
        <v>54</v>
      </c>
      <c r="D17" s="67">
        <v>30</v>
      </c>
      <c r="E17" s="68" t="s">
        <v>166</v>
      </c>
      <c r="F17" s="72">
        <v>1523.89</v>
      </c>
      <c r="G17" s="56"/>
      <c r="H17" s="57"/>
      <c r="I17" s="58" t="s">
        <v>34</v>
      </c>
      <c r="J17" s="59">
        <f aca="true" t="shared" si="0" ref="J17:J54">IF(I17="Less(-)",-1,1)</f>
        <v>1</v>
      </c>
      <c r="K17" s="57" t="s">
        <v>35</v>
      </c>
      <c r="L17" s="57" t="s">
        <v>4</v>
      </c>
      <c r="M17" s="60"/>
      <c r="N17" s="57"/>
      <c r="O17" s="57"/>
      <c r="P17" s="61"/>
      <c r="Q17" s="57"/>
      <c r="R17" s="57"/>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5">
        <f aca="true" t="shared" si="1" ref="BA17:BA54">ROUND(total_amount_ba($B$2,$D$2,D17,F17,J17,K17,M17),0)</f>
        <v>45717</v>
      </c>
      <c r="BB17" s="63">
        <f aca="true" t="shared" si="2" ref="BB17:BB54">BA17+SUM(N17:AZ17)</f>
        <v>45717</v>
      </c>
      <c r="BC17" s="64" t="str">
        <f aca="true" t="shared" si="3" ref="BC17:BC54">SpellNumber(L17,BB17)</f>
        <v>INR  Forty Five Thousand Seven Hundred &amp; Seventeen  Only</v>
      </c>
      <c r="HV17" s="21">
        <v>1.04</v>
      </c>
      <c r="HW17" s="21" t="s">
        <v>91</v>
      </c>
      <c r="HX17" s="21" t="s">
        <v>54</v>
      </c>
      <c r="HZ17" s="22"/>
      <c r="IA17" s="22">
        <v>1.04</v>
      </c>
      <c r="IB17" s="22" t="s">
        <v>137</v>
      </c>
      <c r="IC17" s="22" t="s">
        <v>54</v>
      </c>
      <c r="ID17" s="22">
        <v>30</v>
      </c>
      <c r="IE17" s="21" t="s">
        <v>166</v>
      </c>
    </row>
    <row r="18" spans="1:239" s="21" customFormat="1" ht="31.5">
      <c r="A18" s="30">
        <v>1.05</v>
      </c>
      <c r="B18" s="70" t="s">
        <v>140</v>
      </c>
      <c r="C18" s="66" t="s">
        <v>46</v>
      </c>
      <c r="D18" s="67">
        <v>30</v>
      </c>
      <c r="E18" s="68" t="s">
        <v>166</v>
      </c>
      <c r="F18" s="72">
        <v>227.97</v>
      </c>
      <c r="G18" s="56"/>
      <c r="H18" s="57"/>
      <c r="I18" s="58" t="s">
        <v>34</v>
      </c>
      <c r="J18" s="59">
        <f t="shared" si="0"/>
        <v>1</v>
      </c>
      <c r="K18" s="57" t="s">
        <v>35</v>
      </c>
      <c r="L18" s="57" t="s">
        <v>4</v>
      </c>
      <c r="M18" s="60"/>
      <c r="N18" s="57"/>
      <c r="O18" s="57"/>
      <c r="P18" s="61"/>
      <c r="Q18" s="57"/>
      <c r="R18" s="57"/>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2"/>
      <c r="BA18" s="65">
        <f t="shared" si="1"/>
        <v>6839</v>
      </c>
      <c r="BB18" s="63">
        <f t="shared" si="2"/>
        <v>6839</v>
      </c>
      <c r="BC18" s="64" t="str">
        <f t="shared" si="3"/>
        <v>INR  Six Thousand Eight Hundred &amp; Thirty Nine  Only</v>
      </c>
      <c r="HV18" s="21">
        <v>1.05</v>
      </c>
      <c r="HW18" s="21" t="s">
        <v>120</v>
      </c>
      <c r="HX18" s="21" t="s">
        <v>46</v>
      </c>
      <c r="HZ18" s="22"/>
      <c r="IA18" s="22">
        <v>1.05</v>
      </c>
      <c r="IB18" s="22" t="s">
        <v>140</v>
      </c>
      <c r="IC18" s="22" t="s">
        <v>46</v>
      </c>
      <c r="ID18" s="22">
        <v>30</v>
      </c>
      <c r="IE18" s="21" t="s">
        <v>166</v>
      </c>
    </row>
    <row r="19" spans="1:238" s="21" customFormat="1" ht="31.5">
      <c r="A19" s="30">
        <v>1.06</v>
      </c>
      <c r="B19" s="70" t="s">
        <v>141</v>
      </c>
      <c r="C19" s="66" t="s">
        <v>55</v>
      </c>
      <c r="D19" s="74"/>
      <c r="E19" s="75"/>
      <c r="F19" s="75"/>
      <c r="G19" s="75"/>
      <c r="H19" s="75"/>
      <c r="I19" s="75"/>
      <c r="J19" s="75"/>
      <c r="K19" s="75"/>
      <c r="L19" s="75"/>
      <c r="M19" s="75"/>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7"/>
      <c r="HV19" s="21">
        <v>1.06</v>
      </c>
      <c r="HW19" s="21" t="s">
        <v>92</v>
      </c>
      <c r="HX19" s="21" t="s">
        <v>55</v>
      </c>
      <c r="HZ19" s="22"/>
      <c r="IA19" s="22">
        <v>1.06</v>
      </c>
      <c r="IB19" s="22" t="s">
        <v>141</v>
      </c>
      <c r="IC19" s="22" t="s">
        <v>55</v>
      </c>
      <c r="ID19" s="22"/>
    </row>
    <row r="20" spans="1:239" s="21" customFormat="1" ht="15.75">
      <c r="A20" s="30">
        <v>1.07</v>
      </c>
      <c r="B20" s="70" t="s">
        <v>142</v>
      </c>
      <c r="C20" s="66" t="s">
        <v>56</v>
      </c>
      <c r="D20" s="67">
        <v>2</v>
      </c>
      <c r="E20" s="68" t="s">
        <v>86</v>
      </c>
      <c r="F20" s="69">
        <v>150.81</v>
      </c>
      <c r="G20" s="56"/>
      <c r="H20" s="57"/>
      <c r="I20" s="58" t="s">
        <v>34</v>
      </c>
      <c r="J20" s="59">
        <f t="shared" si="0"/>
        <v>1</v>
      </c>
      <c r="K20" s="57" t="s">
        <v>35</v>
      </c>
      <c r="L20" s="57" t="s">
        <v>4</v>
      </c>
      <c r="M20" s="60"/>
      <c r="N20" s="57"/>
      <c r="O20" s="57"/>
      <c r="P20" s="61"/>
      <c r="Q20" s="57"/>
      <c r="R20" s="57"/>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5">
        <f t="shared" si="1"/>
        <v>302</v>
      </c>
      <c r="BB20" s="63">
        <f t="shared" si="2"/>
        <v>302</v>
      </c>
      <c r="BC20" s="64" t="str">
        <f t="shared" si="3"/>
        <v>INR  Three Hundred &amp; Two  Only</v>
      </c>
      <c r="HV20" s="21">
        <v>1.07</v>
      </c>
      <c r="HW20" s="21" t="s">
        <v>121</v>
      </c>
      <c r="HX20" s="21" t="s">
        <v>56</v>
      </c>
      <c r="HZ20" s="22"/>
      <c r="IA20" s="22">
        <v>1.07</v>
      </c>
      <c r="IB20" s="22" t="s">
        <v>142</v>
      </c>
      <c r="IC20" s="22" t="s">
        <v>56</v>
      </c>
      <c r="ID20" s="22">
        <v>2</v>
      </c>
      <c r="IE20" s="21" t="s">
        <v>86</v>
      </c>
    </row>
    <row r="21" spans="1:239" s="21" customFormat="1" ht="30.75" customHeight="1">
      <c r="A21" s="30">
        <v>1.08</v>
      </c>
      <c r="B21" s="70" t="s">
        <v>143</v>
      </c>
      <c r="C21" s="66" t="s">
        <v>47</v>
      </c>
      <c r="D21" s="67">
        <v>2</v>
      </c>
      <c r="E21" s="68" t="s">
        <v>86</v>
      </c>
      <c r="F21" s="69">
        <v>145.55</v>
      </c>
      <c r="G21" s="56"/>
      <c r="H21" s="57"/>
      <c r="I21" s="58" t="s">
        <v>34</v>
      </c>
      <c r="J21" s="59">
        <f t="shared" si="0"/>
        <v>1</v>
      </c>
      <c r="K21" s="57" t="s">
        <v>35</v>
      </c>
      <c r="L21" s="57" t="s">
        <v>4</v>
      </c>
      <c r="M21" s="60"/>
      <c r="N21" s="57"/>
      <c r="O21" s="57"/>
      <c r="P21" s="61"/>
      <c r="Q21" s="57"/>
      <c r="R21" s="57"/>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5">
        <f t="shared" si="1"/>
        <v>291</v>
      </c>
      <c r="BB21" s="63">
        <f t="shared" si="2"/>
        <v>291</v>
      </c>
      <c r="BC21" s="64" t="str">
        <f t="shared" si="3"/>
        <v>INR  Two Hundred &amp; Ninety One  Only</v>
      </c>
      <c r="HV21" s="21">
        <v>1.08</v>
      </c>
      <c r="HW21" s="21" t="s">
        <v>93</v>
      </c>
      <c r="HX21" s="21" t="s">
        <v>47</v>
      </c>
      <c r="HZ21" s="22"/>
      <c r="IA21" s="22">
        <v>1.08</v>
      </c>
      <c r="IB21" s="22" t="s">
        <v>143</v>
      </c>
      <c r="IC21" s="22" t="s">
        <v>47</v>
      </c>
      <c r="ID21" s="22">
        <v>2</v>
      </c>
      <c r="IE21" s="21" t="s">
        <v>86</v>
      </c>
    </row>
    <row r="22" spans="1:239" s="21" customFormat="1" ht="28.5">
      <c r="A22" s="30">
        <v>1.09</v>
      </c>
      <c r="B22" s="70" t="s">
        <v>144</v>
      </c>
      <c r="C22" s="66" t="s">
        <v>57</v>
      </c>
      <c r="D22" s="67">
        <v>4</v>
      </c>
      <c r="E22" s="68" t="s">
        <v>86</v>
      </c>
      <c r="F22" s="69">
        <v>123.63</v>
      </c>
      <c r="G22" s="56"/>
      <c r="H22" s="57"/>
      <c r="I22" s="58" t="s">
        <v>34</v>
      </c>
      <c r="J22" s="59">
        <f t="shared" si="0"/>
        <v>1</v>
      </c>
      <c r="K22" s="57" t="s">
        <v>35</v>
      </c>
      <c r="L22" s="57" t="s">
        <v>4</v>
      </c>
      <c r="M22" s="60"/>
      <c r="N22" s="57"/>
      <c r="O22" s="57"/>
      <c r="P22" s="61"/>
      <c r="Q22" s="57"/>
      <c r="R22" s="57"/>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5">
        <f t="shared" si="1"/>
        <v>495</v>
      </c>
      <c r="BB22" s="63">
        <f t="shared" si="2"/>
        <v>495</v>
      </c>
      <c r="BC22" s="64" t="str">
        <f t="shared" si="3"/>
        <v>INR  Four Hundred &amp; Ninety Five  Only</v>
      </c>
      <c r="HV22" s="21">
        <v>1.09</v>
      </c>
      <c r="HW22" s="21" t="s">
        <v>122</v>
      </c>
      <c r="HX22" s="21" t="s">
        <v>57</v>
      </c>
      <c r="HZ22" s="22"/>
      <c r="IA22" s="22">
        <v>1.09</v>
      </c>
      <c r="IB22" s="22" t="s">
        <v>144</v>
      </c>
      <c r="IC22" s="22" t="s">
        <v>57</v>
      </c>
      <c r="ID22" s="22">
        <v>4</v>
      </c>
      <c r="IE22" s="21" t="s">
        <v>86</v>
      </c>
    </row>
    <row r="23" spans="1:239" s="21" customFormat="1" ht="15.75">
      <c r="A23" s="30">
        <v>1.1</v>
      </c>
      <c r="B23" s="70" t="s">
        <v>145</v>
      </c>
      <c r="C23" s="66" t="s">
        <v>48</v>
      </c>
      <c r="D23" s="67">
        <v>1</v>
      </c>
      <c r="E23" s="68" t="s">
        <v>86</v>
      </c>
      <c r="F23" s="69">
        <v>143.8</v>
      </c>
      <c r="G23" s="56"/>
      <c r="H23" s="57"/>
      <c r="I23" s="58" t="s">
        <v>34</v>
      </c>
      <c r="J23" s="59">
        <f t="shared" si="0"/>
        <v>1</v>
      </c>
      <c r="K23" s="57" t="s">
        <v>35</v>
      </c>
      <c r="L23" s="57" t="s">
        <v>4</v>
      </c>
      <c r="M23" s="60"/>
      <c r="N23" s="57"/>
      <c r="O23" s="57"/>
      <c r="P23" s="61"/>
      <c r="Q23" s="57"/>
      <c r="R23" s="57"/>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5">
        <f t="shared" si="1"/>
        <v>144</v>
      </c>
      <c r="BB23" s="63">
        <f t="shared" si="2"/>
        <v>144</v>
      </c>
      <c r="BC23" s="64" t="str">
        <f t="shared" si="3"/>
        <v>INR  One Hundred &amp; Forty Four  Only</v>
      </c>
      <c r="HV23" s="21">
        <v>1.1</v>
      </c>
      <c r="HW23" s="21" t="s">
        <v>123</v>
      </c>
      <c r="HX23" s="21" t="s">
        <v>48</v>
      </c>
      <c r="HZ23" s="22"/>
      <c r="IA23" s="22">
        <v>1.1</v>
      </c>
      <c r="IB23" s="22" t="s">
        <v>145</v>
      </c>
      <c r="IC23" s="22" t="s">
        <v>48</v>
      </c>
      <c r="ID23" s="22">
        <v>1</v>
      </c>
      <c r="IE23" s="21" t="s">
        <v>86</v>
      </c>
    </row>
    <row r="24" spans="1:239" s="21" customFormat="1" ht="31.5">
      <c r="A24" s="30">
        <v>1.11</v>
      </c>
      <c r="B24" s="70" t="s">
        <v>146</v>
      </c>
      <c r="C24" s="66" t="s">
        <v>58</v>
      </c>
      <c r="D24" s="67">
        <v>60</v>
      </c>
      <c r="E24" s="68" t="s">
        <v>166</v>
      </c>
      <c r="F24" s="69">
        <v>979.4</v>
      </c>
      <c r="G24" s="56"/>
      <c r="H24" s="57"/>
      <c r="I24" s="58" t="s">
        <v>34</v>
      </c>
      <c r="J24" s="59">
        <f t="shared" si="0"/>
        <v>1</v>
      </c>
      <c r="K24" s="57" t="s">
        <v>35</v>
      </c>
      <c r="L24" s="57" t="s">
        <v>4</v>
      </c>
      <c r="M24" s="60"/>
      <c r="N24" s="57"/>
      <c r="O24" s="57"/>
      <c r="P24" s="61"/>
      <c r="Q24" s="57"/>
      <c r="R24" s="57"/>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5">
        <f t="shared" si="1"/>
        <v>58764</v>
      </c>
      <c r="BB24" s="63">
        <f t="shared" si="2"/>
        <v>58764</v>
      </c>
      <c r="BC24" s="64" t="str">
        <f t="shared" si="3"/>
        <v>INR  Fifty Eight Thousand Seven Hundred &amp; Sixty Four  Only</v>
      </c>
      <c r="HV24" s="21">
        <v>1.11</v>
      </c>
      <c r="HW24" s="21" t="s">
        <v>124</v>
      </c>
      <c r="HX24" s="21" t="s">
        <v>58</v>
      </c>
      <c r="HZ24" s="22"/>
      <c r="IA24" s="22">
        <v>1.11</v>
      </c>
      <c r="IB24" s="22" t="s">
        <v>146</v>
      </c>
      <c r="IC24" s="22" t="s">
        <v>58</v>
      </c>
      <c r="ID24" s="22">
        <v>60</v>
      </c>
      <c r="IE24" s="21" t="s">
        <v>166</v>
      </c>
    </row>
    <row r="25" spans="1:238" s="21" customFormat="1" ht="31.5">
      <c r="A25" s="30">
        <v>1.12</v>
      </c>
      <c r="B25" s="70" t="s">
        <v>147</v>
      </c>
      <c r="C25" s="66" t="s">
        <v>59</v>
      </c>
      <c r="D25" s="74"/>
      <c r="E25" s="75"/>
      <c r="F25" s="75"/>
      <c r="G25" s="75"/>
      <c r="H25" s="75"/>
      <c r="I25" s="75"/>
      <c r="J25" s="75"/>
      <c r="K25" s="75"/>
      <c r="L25" s="75"/>
      <c r="M25" s="75"/>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7"/>
      <c r="HV25" s="21">
        <v>1.12</v>
      </c>
      <c r="HW25" s="21" t="s">
        <v>125</v>
      </c>
      <c r="HX25" s="21" t="s">
        <v>59</v>
      </c>
      <c r="HZ25" s="22"/>
      <c r="IA25" s="22">
        <v>1.12</v>
      </c>
      <c r="IB25" s="22" t="s">
        <v>147</v>
      </c>
      <c r="IC25" s="22" t="s">
        <v>59</v>
      </c>
      <c r="ID25" s="22"/>
    </row>
    <row r="26" spans="1:239" s="21" customFormat="1" ht="33.75" customHeight="1">
      <c r="A26" s="30">
        <v>1.13</v>
      </c>
      <c r="B26" s="70" t="s">
        <v>148</v>
      </c>
      <c r="C26" s="66" t="s">
        <v>60</v>
      </c>
      <c r="D26" s="67">
        <v>58</v>
      </c>
      <c r="E26" s="68" t="s">
        <v>166</v>
      </c>
      <c r="F26" s="69">
        <v>432.27</v>
      </c>
      <c r="G26" s="56"/>
      <c r="H26" s="57"/>
      <c r="I26" s="58" t="s">
        <v>34</v>
      </c>
      <c r="J26" s="59">
        <f t="shared" si="0"/>
        <v>1</v>
      </c>
      <c r="K26" s="57" t="s">
        <v>35</v>
      </c>
      <c r="L26" s="57" t="s">
        <v>4</v>
      </c>
      <c r="M26" s="60"/>
      <c r="N26" s="57"/>
      <c r="O26" s="57"/>
      <c r="P26" s="61"/>
      <c r="Q26" s="57"/>
      <c r="R26" s="57"/>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2"/>
      <c r="BA26" s="65">
        <f t="shared" si="1"/>
        <v>25072</v>
      </c>
      <c r="BB26" s="63">
        <f t="shared" si="2"/>
        <v>25072</v>
      </c>
      <c r="BC26" s="64" t="str">
        <f t="shared" si="3"/>
        <v>INR  Twenty Five Thousand  &amp;Seventy Two  Only</v>
      </c>
      <c r="HV26" s="21">
        <v>1.13</v>
      </c>
      <c r="HW26" s="21" t="s">
        <v>94</v>
      </c>
      <c r="HX26" s="21" t="s">
        <v>60</v>
      </c>
      <c r="HZ26" s="22"/>
      <c r="IA26" s="22">
        <v>1.13</v>
      </c>
      <c r="IB26" s="22" t="s">
        <v>148</v>
      </c>
      <c r="IC26" s="22" t="s">
        <v>60</v>
      </c>
      <c r="ID26" s="22">
        <v>58</v>
      </c>
      <c r="IE26" s="21" t="s">
        <v>166</v>
      </c>
    </row>
    <row r="27" spans="1:239" s="21" customFormat="1" ht="28.5">
      <c r="A27" s="30">
        <v>1.14</v>
      </c>
      <c r="B27" s="70" t="s">
        <v>142</v>
      </c>
      <c r="C27" s="66" t="s">
        <v>61</v>
      </c>
      <c r="D27" s="67">
        <v>6</v>
      </c>
      <c r="E27" s="68" t="s">
        <v>86</v>
      </c>
      <c r="F27" s="69">
        <v>194.65</v>
      </c>
      <c r="G27" s="56"/>
      <c r="H27" s="57"/>
      <c r="I27" s="58" t="s">
        <v>34</v>
      </c>
      <c r="J27" s="59">
        <f t="shared" si="0"/>
        <v>1</v>
      </c>
      <c r="K27" s="57" t="s">
        <v>35</v>
      </c>
      <c r="L27" s="57" t="s">
        <v>4</v>
      </c>
      <c r="M27" s="60"/>
      <c r="N27" s="57"/>
      <c r="O27" s="57"/>
      <c r="P27" s="61"/>
      <c r="Q27" s="57"/>
      <c r="R27" s="57"/>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5">
        <f t="shared" si="1"/>
        <v>1168</v>
      </c>
      <c r="BB27" s="63">
        <f t="shared" si="2"/>
        <v>1168</v>
      </c>
      <c r="BC27" s="64" t="str">
        <f t="shared" si="3"/>
        <v>INR  One Thousand One Hundred &amp; Sixty Eight  Only</v>
      </c>
      <c r="HV27" s="21">
        <v>1.14</v>
      </c>
      <c r="HW27" s="21" t="s">
        <v>95</v>
      </c>
      <c r="HX27" s="21" t="s">
        <v>61</v>
      </c>
      <c r="HZ27" s="22"/>
      <c r="IA27" s="22">
        <v>1.14</v>
      </c>
      <c r="IB27" s="22" t="s">
        <v>142</v>
      </c>
      <c r="IC27" s="22" t="s">
        <v>61</v>
      </c>
      <c r="ID27" s="22">
        <v>6</v>
      </c>
      <c r="IE27" s="21" t="s">
        <v>86</v>
      </c>
    </row>
    <row r="28" spans="1:239" s="21" customFormat="1" ht="28.5">
      <c r="A28" s="30">
        <v>1.15</v>
      </c>
      <c r="B28" s="70" t="s">
        <v>149</v>
      </c>
      <c r="C28" s="66" t="s">
        <v>62</v>
      </c>
      <c r="D28" s="67">
        <v>4</v>
      </c>
      <c r="E28" s="68" t="s">
        <v>86</v>
      </c>
      <c r="F28" s="69">
        <v>539.24</v>
      </c>
      <c r="G28" s="56"/>
      <c r="H28" s="57"/>
      <c r="I28" s="58" t="s">
        <v>34</v>
      </c>
      <c r="J28" s="59">
        <f t="shared" si="0"/>
        <v>1</v>
      </c>
      <c r="K28" s="57" t="s">
        <v>35</v>
      </c>
      <c r="L28" s="57" t="s">
        <v>4</v>
      </c>
      <c r="M28" s="60"/>
      <c r="N28" s="57"/>
      <c r="O28" s="57"/>
      <c r="P28" s="61"/>
      <c r="Q28" s="57"/>
      <c r="R28" s="57"/>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5">
        <f t="shared" si="1"/>
        <v>2157</v>
      </c>
      <c r="BB28" s="63">
        <f t="shared" si="2"/>
        <v>2157</v>
      </c>
      <c r="BC28" s="64" t="str">
        <f t="shared" si="3"/>
        <v>INR  Two Thousand One Hundred &amp; Fifty Seven  Only</v>
      </c>
      <c r="HV28" s="21">
        <v>1.15</v>
      </c>
      <c r="HW28" s="21" t="s">
        <v>96</v>
      </c>
      <c r="HX28" s="21" t="s">
        <v>62</v>
      </c>
      <c r="HY28" s="21">
        <v>1</v>
      </c>
      <c r="HZ28" s="22" t="s">
        <v>133</v>
      </c>
      <c r="IA28" s="22">
        <v>1.15</v>
      </c>
      <c r="IB28" s="22" t="s">
        <v>149</v>
      </c>
      <c r="IC28" s="22" t="s">
        <v>62</v>
      </c>
      <c r="ID28" s="22">
        <v>4</v>
      </c>
      <c r="IE28" s="21" t="s">
        <v>86</v>
      </c>
    </row>
    <row r="29" spans="1:239" s="21" customFormat="1" ht="28.5">
      <c r="A29" s="30">
        <v>1.16</v>
      </c>
      <c r="B29" s="70" t="s">
        <v>150</v>
      </c>
      <c r="C29" s="66" t="s">
        <v>63</v>
      </c>
      <c r="D29" s="67">
        <v>2</v>
      </c>
      <c r="E29" s="68" t="s">
        <v>86</v>
      </c>
      <c r="F29" s="69">
        <v>550.64</v>
      </c>
      <c r="G29" s="56"/>
      <c r="H29" s="57"/>
      <c r="I29" s="58" t="s">
        <v>34</v>
      </c>
      <c r="J29" s="59">
        <f t="shared" si="0"/>
        <v>1</v>
      </c>
      <c r="K29" s="57" t="s">
        <v>35</v>
      </c>
      <c r="L29" s="57" t="s">
        <v>4</v>
      </c>
      <c r="M29" s="60"/>
      <c r="N29" s="57"/>
      <c r="O29" s="57"/>
      <c r="P29" s="61"/>
      <c r="Q29" s="57"/>
      <c r="R29" s="57"/>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5">
        <f t="shared" si="1"/>
        <v>1101</v>
      </c>
      <c r="BB29" s="63">
        <f t="shared" si="2"/>
        <v>1101</v>
      </c>
      <c r="BC29" s="64" t="str">
        <f t="shared" si="3"/>
        <v>INR  One Thousand One Hundred &amp; One  Only</v>
      </c>
      <c r="HV29" s="21">
        <v>1.16</v>
      </c>
      <c r="HW29" s="21" t="s">
        <v>126</v>
      </c>
      <c r="HX29" s="21" t="s">
        <v>63</v>
      </c>
      <c r="HZ29" s="22"/>
      <c r="IA29" s="22">
        <v>1.16</v>
      </c>
      <c r="IB29" s="22" t="s">
        <v>150</v>
      </c>
      <c r="IC29" s="22" t="s">
        <v>63</v>
      </c>
      <c r="ID29" s="22">
        <v>2</v>
      </c>
      <c r="IE29" s="21" t="s">
        <v>86</v>
      </c>
    </row>
    <row r="30" spans="1:239" s="21" customFormat="1" ht="28.5">
      <c r="A30" s="30">
        <v>1.17</v>
      </c>
      <c r="B30" s="70" t="s">
        <v>151</v>
      </c>
      <c r="C30" s="66" t="s">
        <v>64</v>
      </c>
      <c r="D30" s="67">
        <v>2</v>
      </c>
      <c r="E30" s="68" t="s">
        <v>86</v>
      </c>
      <c r="F30" s="69">
        <v>938.19</v>
      </c>
      <c r="G30" s="56"/>
      <c r="H30" s="57"/>
      <c r="I30" s="58" t="s">
        <v>34</v>
      </c>
      <c r="J30" s="59">
        <f t="shared" si="0"/>
        <v>1</v>
      </c>
      <c r="K30" s="57" t="s">
        <v>35</v>
      </c>
      <c r="L30" s="57" t="s">
        <v>4</v>
      </c>
      <c r="M30" s="60"/>
      <c r="N30" s="57"/>
      <c r="O30" s="57"/>
      <c r="P30" s="61"/>
      <c r="Q30" s="57"/>
      <c r="R30" s="57"/>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5">
        <f t="shared" si="1"/>
        <v>1876</v>
      </c>
      <c r="BB30" s="63">
        <f t="shared" si="2"/>
        <v>1876</v>
      </c>
      <c r="BC30" s="64" t="str">
        <f t="shared" si="3"/>
        <v>INR  One Thousand Eight Hundred &amp; Seventy Six  Only</v>
      </c>
      <c r="HV30" s="21">
        <v>1.17</v>
      </c>
      <c r="HW30" s="21" t="s">
        <v>97</v>
      </c>
      <c r="HX30" s="21" t="s">
        <v>64</v>
      </c>
      <c r="HZ30" s="22"/>
      <c r="IA30" s="22">
        <v>1.17</v>
      </c>
      <c r="IB30" s="22" t="s">
        <v>151</v>
      </c>
      <c r="IC30" s="22" t="s">
        <v>64</v>
      </c>
      <c r="ID30" s="22">
        <v>2</v>
      </c>
      <c r="IE30" s="21" t="s">
        <v>86</v>
      </c>
    </row>
    <row r="31" spans="1:239" s="21" customFormat="1" ht="28.5">
      <c r="A31" s="30">
        <v>1.18</v>
      </c>
      <c r="B31" s="70" t="s">
        <v>152</v>
      </c>
      <c r="C31" s="66" t="s">
        <v>49</v>
      </c>
      <c r="D31" s="67">
        <v>3</v>
      </c>
      <c r="E31" s="68" t="s">
        <v>86</v>
      </c>
      <c r="F31" s="69">
        <v>762.82</v>
      </c>
      <c r="G31" s="56"/>
      <c r="H31" s="57"/>
      <c r="I31" s="58" t="s">
        <v>34</v>
      </c>
      <c r="J31" s="59">
        <f t="shared" si="0"/>
        <v>1</v>
      </c>
      <c r="K31" s="57" t="s">
        <v>35</v>
      </c>
      <c r="L31" s="57" t="s">
        <v>4</v>
      </c>
      <c r="M31" s="60"/>
      <c r="N31" s="57"/>
      <c r="O31" s="57"/>
      <c r="P31" s="61"/>
      <c r="Q31" s="57"/>
      <c r="R31" s="57"/>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5">
        <f t="shared" si="1"/>
        <v>2288</v>
      </c>
      <c r="BB31" s="63">
        <f t="shared" si="2"/>
        <v>2288</v>
      </c>
      <c r="BC31" s="64" t="str">
        <f t="shared" si="3"/>
        <v>INR  Two Thousand Two Hundred &amp; Eighty Eight  Only</v>
      </c>
      <c r="HV31" s="21">
        <v>1.18</v>
      </c>
      <c r="HW31" s="21" t="s">
        <v>90</v>
      </c>
      <c r="HX31" s="21" t="s">
        <v>49</v>
      </c>
      <c r="HZ31" s="22"/>
      <c r="IA31" s="22">
        <v>1.18</v>
      </c>
      <c r="IB31" s="22" t="s">
        <v>152</v>
      </c>
      <c r="IC31" s="22" t="s">
        <v>49</v>
      </c>
      <c r="ID31" s="22">
        <v>3</v>
      </c>
      <c r="IE31" s="21" t="s">
        <v>86</v>
      </c>
    </row>
    <row r="32" spans="1:239" s="21" customFormat="1" ht="28.5">
      <c r="A32" s="30">
        <v>1.19</v>
      </c>
      <c r="B32" s="70" t="s">
        <v>153</v>
      </c>
      <c r="C32" s="66" t="s">
        <v>65</v>
      </c>
      <c r="D32" s="67">
        <v>20</v>
      </c>
      <c r="E32" s="68" t="s">
        <v>166</v>
      </c>
      <c r="F32" s="69">
        <v>260.41</v>
      </c>
      <c r="G32" s="56"/>
      <c r="H32" s="57"/>
      <c r="I32" s="58" t="s">
        <v>34</v>
      </c>
      <c r="J32" s="59">
        <f t="shared" si="0"/>
        <v>1</v>
      </c>
      <c r="K32" s="57" t="s">
        <v>35</v>
      </c>
      <c r="L32" s="57" t="s">
        <v>4</v>
      </c>
      <c r="M32" s="60"/>
      <c r="N32" s="57"/>
      <c r="O32" s="57"/>
      <c r="P32" s="61"/>
      <c r="Q32" s="57"/>
      <c r="R32" s="57"/>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2"/>
      <c r="BA32" s="65">
        <f t="shared" si="1"/>
        <v>5208</v>
      </c>
      <c r="BB32" s="63">
        <f t="shared" si="2"/>
        <v>5208</v>
      </c>
      <c r="BC32" s="64" t="str">
        <f t="shared" si="3"/>
        <v>INR  Five Thousand Two Hundred &amp; Eight  Only</v>
      </c>
      <c r="HV32" s="21">
        <v>1.19</v>
      </c>
      <c r="HW32" s="21" t="s">
        <v>127</v>
      </c>
      <c r="HX32" s="21" t="s">
        <v>65</v>
      </c>
      <c r="HZ32" s="22"/>
      <c r="IA32" s="22">
        <v>1.19</v>
      </c>
      <c r="IB32" s="22" t="s">
        <v>153</v>
      </c>
      <c r="IC32" s="22" t="s">
        <v>65</v>
      </c>
      <c r="ID32" s="22">
        <v>20</v>
      </c>
      <c r="IE32" s="21" t="s">
        <v>166</v>
      </c>
    </row>
    <row r="33" spans="1:239" s="21" customFormat="1" ht="28.5">
      <c r="A33" s="30">
        <v>1.2</v>
      </c>
      <c r="B33" s="70" t="s">
        <v>154</v>
      </c>
      <c r="C33" s="66" t="s">
        <v>66</v>
      </c>
      <c r="D33" s="67">
        <v>25</v>
      </c>
      <c r="E33" s="68" t="s">
        <v>86</v>
      </c>
      <c r="F33" s="69">
        <v>224.46</v>
      </c>
      <c r="G33" s="56"/>
      <c r="H33" s="57"/>
      <c r="I33" s="58" t="s">
        <v>34</v>
      </c>
      <c r="J33" s="59">
        <f t="shared" si="0"/>
        <v>1</v>
      </c>
      <c r="K33" s="57" t="s">
        <v>35</v>
      </c>
      <c r="L33" s="57" t="s">
        <v>4</v>
      </c>
      <c r="M33" s="60"/>
      <c r="N33" s="57"/>
      <c r="O33" s="57"/>
      <c r="P33" s="61"/>
      <c r="Q33" s="57"/>
      <c r="R33" s="57"/>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2"/>
      <c r="BA33" s="65">
        <f t="shared" si="1"/>
        <v>5612</v>
      </c>
      <c r="BB33" s="63">
        <f t="shared" si="2"/>
        <v>5612</v>
      </c>
      <c r="BC33" s="64" t="str">
        <f t="shared" si="3"/>
        <v>INR  Five Thousand Six Hundred &amp; Twelve  Only</v>
      </c>
      <c r="HV33" s="21">
        <v>1.2</v>
      </c>
      <c r="HW33" s="21" t="s">
        <v>128</v>
      </c>
      <c r="HX33" s="21" t="s">
        <v>66</v>
      </c>
      <c r="HZ33" s="22"/>
      <c r="IA33" s="22">
        <v>1.2</v>
      </c>
      <c r="IB33" s="22" t="s">
        <v>154</v>
      </c>
      <c r="IC33" s="22" t="s">
        <v>66</v>
      </c>
      <c r="ID33" s="22">
        <v>25</v>
      </c>
      <c r="IE33" s="21" t="s">
        <v>86</v>
      </c>
    </row>
    <row r="34" spans="1:239" s="21" customFormat="1" ht="28.5">
      <c r="A34" s="30">
        <v>1.21</v>
      </c>
      <c r="B34" s="70" t="s">
        <v>155</v>
      </c>
      <c r="C34" s="66" t="s">
        <v>67</v>
      </c>
      <c r="D34" s="67">
        <v>50</v>
      </c>
      <c r="E34" s="68" t="s">
        <v>86</v>
      </c>
      <c r="F34" s="69">
        <v>90.31</v>
      </c>
      <c r="G34" s="56"/>
      <c r="H34" s="57"/>
      <c r="I34" s="58" t="s">
        <v>34</v>
      </c>
      <c r="J34" s="59">
        <f t="shared" si="0"/>
        <v>1</v>
      </c>
      <c r="K34" s="57" t="s">
        <v>35</v>
      </c>
      <c r="L34" s="57" t="s">
        <v>4</v>
      </c>
      <c r="M34" s="60"/>
      <c r="N34" s="57"/>
      <c r="O34" s="57"/>
      <c r="P34" s="61"/>
      <c r="Q34" s="57"/>
      <c r="R34" s="57"/>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5">
        <f t="shared" si="1"/>
        <v>4516</v>
      </c>
      <c r="BB34" s="63">
        <f t="shared" si="2"/>
        <v>4516</v>
      </c>
      <c r="BC34" s="64" t="str">
        <f t="shared" si="3"/>
        <v>INR  Four Thousand Five Hundred &amp; Sixteen  Only</v>
      </c>
      <c r="HV34" s="21">
        <v>1.21</v>
      </c>
      <c r="HW34" s="21" t="s">
        <v>98</v>
      </c>
      <c r="HX34" s="21" t="s">
        <v>67</v>
      </c>
      <c r="HZ34" s="22"/>
      <c r="IA34" s="22">
        <v>1.21</v>
      </c>
      <c r="IB34" s="22" t="s">
        <v>155</v>
      </c>
      <c r="IC34" s="22" t="s">
        <v>67</v>
      </c>
      <c r="ID34" s="22">
        <v>50</v>
      </c>
      <c r="IE34" s="21" t="s">
        <v>86</v>
      </c>
    </row>
    <row r="35" spans="1:238" s="21" customFormat="1" ht="31.5">
      <c r="A35" s="30">
        <v>1.22</v>
      </c>
      <c r="B35" s="70" t="s">
        <v>156</v>
      </c>
      <c r="C35" s="66" t="s">
        <v>68</v>
      </c>
      <c r="D35" s="74"/>
      <c r="E35" s="75"/>
      <c r="F35" s="75"/>
      <c r="G35" s="75"/>
      <c r="H35" s="75"/>
      <c r="I35" s="75"/>
      <c r="J35" s="75"/>
      <c r="K35" s="75"/>
      <c r="L35" s="75"/>
      <c r="M35" s="75"/>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7"/>
      <c r="HV35" s="21">
        <v>1.22</v>
      </c>
      <c r="HW35" s="21" t="s">
        <v>129</v>
      </c>
      <c r="HX35" s="21" t="s">
        <v>68</v>
      </c>
      <c r="HZ35" s="22"/>
      <c r="IA35" s="22">
        <v>1.22</v>
      </c>
      <c r="IB35" s="22" t="s">
        <v>156</v>
      </c>
      <c r="IC35" s="22" t="s">
        <v>68</v>
      </c>
      <c r="ID35" s="22"/>
    </row>
    <row r="36" spans="1:239" s="21" customFormat="1" ht="39" customHeight="1">
      <c r="A36" s="30">
        <v>1.23</v>
      </c>
      <c r="B36" s="70" t="s">
        <v>157</v>
      </c>
      <c r="C36" s="66" t="s">
        <v>69</v>
      </c>
      <c r="D36" s="67">
        <v>8</v>
      </c>
      <c r="E36" s="68" t="s">
        <v>86</v>
      </c>
      <c r="F36" s="69">
        <v>300.75</v>
      </c>
      <c r="G36" s="56"/>
      <c r="H36" s="57"/>
      <c r="I36" s="58" t="s">
        <v>34</v>
      </c>
      <c r="J36" s="59">
        <f t="shared" si="0"/>
        <v>1</v>
      </c>
      <c r="K36" s="57" t="s">
        <v>35</v>
      </c>
      <c r="L36" s="57" t="s">
        <v>4</v>
      </c>
      <c r="M36" s="60"/>
      <c r="N36" s="57"/>
      <c r="O36" s="57"/>
      <c r="P36" s="61"/>
      <c r="Q36" s="57"/>
      <c r="R36" s="57"/>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5">
        <f t="shared" si="1"/>
        <v>2406</v>
      </c>
      <c r="BB36" s="63">
        <f t="shared" si="2"/>
        <v>2406</v>
      </c>
      <c r="BC36" s="64" t="str">
        <f t="shared" si="3"/>
        <v>INR  Two Thousand Four Hundred &amp; Six  Only</v>
      </c>
      <c r="HV36" s="21">
        <v>1.23</v>
      </c>
      <c r="HW36" s="21" t="s">
        <v>99</v>
      </c>
      <c r="HX36" s="21" t="s">
        <v>69</v>
      </c>
      <c r="HZ36" s="22"/>
      <c r="IA36" s="22">
        <v>1.23</v>
      </c>
      <c r="IB36" s="35" t="s">
        <v>157</v>
      </c>
      <c r="IC36" s="22" t="s">
        <v>69</v>
      </c>
      <c r="ID36" s="22">
        <v>8</v>
      </c>
      <c r="IE36" s="21" t="s">
        <v>86</v>
      </c>
    </row>
    <row r="37" spans="1:239" s="21" customFormat="1" ht="30.75" customHeight="1">
      <c r="A37" s="30">
        <v>1.24</v>
      </c>
      <c r="B37" s="70" t="s">
        <v>158</v>
      </c>
      <c r="C37" s="66" t="s">
        <v>70</v>
      </c>
      <c r="D37" s="67">
        <v>4</v>
      </c>
      <c r="E37" s="68" t="s">
        <v>86</v>
      </c>
      <c r="F37" s="69">
        <v>403.33</v>
      </c>
      <c r="G37" s="56"/>
      <c r="H37" s="57"/>
      <c r="I37" s="58" t="s">
        <v>34</v>
      </c>
      <c r="J37" s="59">
        <f t="shared" si="0"/>
        <v>1</v>
      </c>
      <c r="K37" s="57" t="s">
        <v>35</v>
      </c>
      <c r="L37" s="57" t="s">
        <v>4</v>
      </c>
      <c r="M37" s="60"/>
      <c r="N37" s="57"/>
      <c r="O37" s="57"/>
      <c r="P37" s="61"/>
      <c r="Q37" s="57"/>
      <c r="R37" s="57"/>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5">
        <f t="shared" si="1"/>
        <v>1613</v>
      </c>
      <c r="BB37" s="63">
        <f t="shared" si="2"/>
        <v>1613</v>
      </c>
      <c r="BC37" s="64" t="str">
        <f t="shared" si="3"/>
        <v>INR  One Thousand Six Hundred &amp; Thirteen  Only</v>
      </c>
      <c r="HV37" s="21">
        <v>1.24</v>
      </c>
      <c r="HW37" s="21" t="s">
        <v>130</v>
      </c>
      <c r="HX37" s="21" t="s">
        <v>70</v>
      </c>
      <c r="HZ37" s="22"/>
      <c r="IA37" s="22">
        <v>1.24</v>
      </c>
      <c r="IB37" s="22" t="s">
        <v>158</v>
      </c>
      <c r="IC37" s="22" t="s">
        <v>70</v>
      </c>
      <c r="ID37" s="22">
        <v>4</v>
      </c>
      <c r="IE37" s="21" t="s">
        <v>86</v>
      </c>
    </row>
    <row r="38" spans="1:238" s="21" customFormat="1" ht="31.5">
      <c r="A38" s="30">
        <v>1.25</v>
      </c>
      <c r="B38" s="70" t="s">
        <v>138</v>
      </c>
      <c r="C38" s="66" t="s">
        <v>50</v>
      </c>
      <c r="D38" s="74"/>
      <c r="E38" s="75"/>
      <c r="F38" s="75"/>
      <c r="G38" s="75"/>
      <c r="H38" s="75"/>
      <c r="I38" s="75"/>
      <c r="J38" s="75"/>
      <c r="K38" s="75"/>
      <c r="L38" s="75"/>
      <c r="M38" s="75"/>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7"/>
      <c r="HV38" s="21">
        <v>1.25</v>
      </c>
      <c r="HW38" s="21" t="s">
        <v>131</v>
      </c>
      <c r="HX38" s="21" t="s">
        <v>50</v>
      </c>
      <c r="HZ38" s="22"/>
      <c r="IA38" s="22">
        <v>1.25</v>
      </c>
      <c r="IB38" s="22" t="s">
        <v>138</v>
      </c>
      <c r="IC38" s="22" t="s">
        <v>50</v>
      </c>
      <c r="ID38" s="22"/>
    </row>
    <row r="39" spans="1:239" s="21" customFormat="1" ht="28.5">
      <c r="A39" s="30">
        <v>1.26</v>
      </c>
      <c r="B39" s="70" t="s">
        <v>139</v>
      </c>
      <c r="C39" s="66" t="s">
        <v>51</v>
      </c>
      <c r="D39" s="67">
        <v>15</v>
      </c>
      <c r="E39" s="68" t="s">
        <v>166</v>
      </c>
      <c r="F39" s="69">
        <v>83.3</v>
      </c>
      <c r="G39" s="56"/>
      <c r="H39" s="57"/>
      <c r="I39" s="58" t="s">
        <v>34</v>
      </c>
      <c r="J39" s="59">
        <f t="shared" si="0"/>
        <v>1</v>
      </c>
      <c r="K39" s="57" t="s">
        <v>35</v>
      </c>
      <c r="L39" s="57" t="s">
        <v>4</v>
      </c>
      <c r="M39" s="60"/>
      <c r="N39" s="57"/>
      <c r="O39" s="57"/>
      <c r="P39" s="61"/>
      <c r="Q39" s="57"/>
      <c r="R39" s="57"/>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2"/>
      <c r="BA39" s="65">
        <f t="shared" si="1"/>
        <v>1250</v>
      </c>
      <c r="BB39" s="63">
        <f t="shared" si="2"/>
        <v>1250</v>
      </c>
      <c r="BC39" s="64" t="str">
        <f t="shared" si="3"/>
        <v>INR  One Thousand Two Hundred &amp; Fifty  Only</v>
      </c>
      <c r="HV39" s="21">
        <v>1.26</v>
      </c>
      <c r="HW39" s="21" t="s">
        <v>132</v>
      </c>
      <c r="HX39" s="21" t="s">
        <v>51</v>
      </c>
      <c r="HZ39" s="22"/>
      <c r="IA39" s="22">
        <v>1.26</v>
      </c>
      <c r="IB39" s="22" t="s">
        <v>139</v>
      </c>
      <c r="IC39" s="22" t="s">
        <v>51</v>
      </c>
      <c r="ID39" s="22">
        <v>15</v>
      </c>
      <c r="IE39" s="21" t="s">
        <v>166</v>
      </c>
    </row>
    <row r="40" spans="1:238" s="21" customFormat="1" ht="63">
      <c r="A40" s="30">
        <v>1.27</v>
      </c>
      <c r="B40" s="70" t="s">
        <v>116</v>
      </c>
      <c r="C40" s="66" t="s">
        <v>71</v>
      </c>
      <c r="D40" s="74"/>
      <c r="E40" s="75"/>
      <c r="F40" s="75"/>
      <c r="G40" s="75"/>
      <c r="H40" s="75"/>
      <c r="I40" s="75"/>
      <c r="J40" s="75"/>
      <c r="K40" s="75"/>
      <c r="L40" s="75"/>
      <c r="M40" s="75"/>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7"/>
      <c r="HV40" s="21">
        <v>1.27</v>
      </c>
      <c r="HW40" s="21" t="s">
        <v>100</v>
      </c>
      <c r="HX40" s="21" t="s">
        <v>71</v>
      </c>
      <c r="HZ40" s="22"/>
      <c r="IA40" s="22">
        <v>1.27</v>
      </c>
      <c r="IB40" s="22" t="s">
        <v>116</v>
      </c>
      <c r="IC40" s="22" t="s">
        <v>71</v>
      </c>
      <c r="ID40" s="22"/>
    </row>
    <row r="41" spans="1:239" s="21" customFormat="1" ht="28.5">
      <c r="A41" s="30">
        <v>1.28</v>
      </c>
      <c r="B41" s="70" t="s">
        <v>117</v>
      </c>
      <c r="C41" s="66" t="s">
        <v>72</v>
      </c>
      <c r="D41" s="67">
        <v>6</v>
      </c>
      <c r="E41" s="68" t="s">
        <v>167</v>
      </c>
      <c r="F41" s="69">
        <v>224.46</v>
      </c>
      <c r="G41" s="56"/>
      <c r="H41" s="57"/>
      <c r="I41" s="58" t="s">
        <v>34</v>
      </c>
      <c r="J41" s="59">
        <f t="shared" si="0"/>
        <v>1</v>
      </c>
      <c r="K41" s="57" t="s">
        <v>35</v>
      </c>
      <c r="L41" s="57" t="s">
        <v>4</v>
      </c>
      <c r="M41" s="60"/>
      <c r="N41" s="57"/>
      <c r="O41" s="57"/>
      <c r="P41" s="61"/>
      <c r="Q41" s="57"/>
      <c r="R41" s="57"/>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5">
        <f t="shared" si="1"/>
        <v>1347</v>
      </c>
      <c r="BB41" s="63">
        <f t="shared" si="2"/>
        <v>1347</v>
      </c>
      <c r="BC41" s="64" t="str">
        <f t="shared" si="3"/>
        <v>INR  One Thousand Three Hundred &amp; Forty Seven  Only</v>
      </c>
      <c r="HV41" s="21">
        <v>1.28</v>
      </c>
      <c r="HW41" s="21" t="s">
        <v>96</v>
      </c>
      <c r="HX41" s="21" t="s">
        <v>72</v>
      </c>
      <c r="HY41" s="21">
        <v>1</v>
      </c>
      <c r="HZ41" s="22" t="s">
        <v>86</v>
      </c>
      <c r="IA41" s="22">
        <v>1.28</v>
      </c>
      <c r="IB41" s="22" t="s">
        <v>117</v>
      </c>
      <c r="IC41" s="22" t="s">
        <v>72</v>
      </c>
      <c r="ID41" s="22">
        <v>6</v>
      </c>
      <c r="IE41" s="21" t="s">
        <v>167</v>
      </c>
    </row>
    <row r="42" spans="1:239" s="21" customFormat="1" ht="28.5">
      <c r="A42" s="30">
        <v>1.29</v>
      </c>
      <c r="B42" s="70" t="s">
        <v>170</v>
      </c>
      <c r="C42" s="66" t="s">
        <v>73</v>
      </c>
      <c r="D42" s="67">
        <v>6</v>
      </c>
      <c r="E42" s="68" t="s">
        <v>167</v>
      </c>
      <c r="F42" s="69">
        <v>882.95</v>
      </c>
      <c r="G42" s="56"/>
      <c r="H42" s="57"/>
      <c r="I42" s="58" t="s">
        <v>34</v>
      </c>
      <c r="J42" s="59">
        <f t="shared" si="0"/>
        <v>1</v>
      </c>
      <c r="K42" s="57" t="s">
        <v>35</v>
      </c>
      <c r="L42" s="57" t="s">
        <v>4</v>
      </c>
      <c r="M42" s="60"/>
      <c r="N42" s="57"/>
      <c r="O42" s="57"/>
      <c r="P42" s="61"/>
      <c r="Q42" s="57"/>
      <c r="R42" s="57"/>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5">
        <f t="shared" si="1"/>
        <v>5298</v>
      </c>
      <c r="BB42" s="63">
        <f t="shared" si="2"/>
        <v>5298</v>
      </c>
      <c r="BC42" s="64" t="str">
        <f t="shared" si="3"/>
        <v>INR  Five Thousand Two Hundred &amp; Ninety Eight  Only</v>
      </c>
      <c r="HV42" s="21">
        <v>1.29</v>
      </c>
      <c r="HW42" s="21" t="s">
        <v>101</v>
      </c>
      <c r="HX42" s="21" t="s">
        <v>73</v>
      </c>
      <c r="HY42" s="21">
        <v>15</v>
      </c>
      <c r="HZ42" s="22" t="s">
        <v>85</v>
      </c>
      <c r="IA42" s="22">
        <v>1.29</v>
      </c>
      <c r="IB42" s="22" t="s">
        <v>170</v>
      </c>
      <c r="IC42" s="22" t="s">
        <v>73</v>
      </c>
      <c r="ID42" s="22">
        <v>6</v>
      </c>
      <c r="IE42" s="21" t="s">
        <v>167</v>
      </c>
    </row>
    <row r="43" spans="1:239" s="21" customFormat="1" ht="28.5">
      <c r="A43" s="30">
        <v>1.3</v>
      </c>
      <c r="B43" s="70" t="s">
        <v>171</v>
      </c>
      <c r="C43" s="66" t="s">
        <v>74</v>
      </c>
      <c r="D43" s="67">
        <v>5</v>
      </c>
      <c r="E43" s="68" t="s">
        <v>167</v>
      </c>
      <c r="F43" s="69">
        <v>1076.72</v>
      </c>
      <c r="G43" s="56"/>
      <c r="H43" s="57"/>
      <c r="I43" s="58" t="s">
        <v>34</v>
      </c>
      <c r="J43" s="59">
        <f t="shared" si="0"/>
        <v>1</v>
      </c>
      <c r="K43" s="57" t="s">
        <v>35</v>
      </c>
      <c r="L43" s="57" t="s">
        <v>4</v>
      </c>
      <c r="M43" s="60"/>
      <c r="N43" s="57"/>
      <c r="O43" s="57"/>
      <c r="P43" s="61"/>
      <c r="Q43" s="57"/>
      <c r="R43" s="57"/>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5">
        <f t="shared" si="1"/>
        <v>5384</v>
      </c>
      <c r="BB43" s="63">
        <f t="shared" si="2"/>
        <v>5384</v>
      </c>
      <c r="BC43" s="64" t="str">
        <f t="shared" si="3"/>
        <v>INR  Five Thousand Three Hundred &amp; Eighty Four  Only</v>
      </c>
      <c r="HV43" s="21">
        <v>1.3</v>
      </c>
      <c r="HW43" s="21" t="s">
        <v>102</v>
      </c>
      <c r="HX43" s="21" t="s">
        <v>74</v>
      </c>
      <c r="HY43" s="21">
        <v>1</v>
      </c>
      <c r="HZ43" s="22" t="s">
        <v>134</v>
      </c>
      <c r="IA43" s="22">
        <v>1.3</v>
      </c>
      <c r="IB43" s="22" t="s">
        <v>171</v>
      </c>
      <c r="IC43" s="22" t="s">
        <v>74</v>
      </c>
      <c r="ID43" s="22">
        <v>5</v>
      </c>
      <c r="IE43" s="21" t="s">
        <v>167</v>
      </c>
    </row>
    <row r="44" spans="1:239" s="21" customFormat="1" ht="39.75" customHeight="1">
      <c r="A44" s="30">
        <v>1.31</v>
      </c>
      <c r="B44" s="70" t="s">
        <v>162</v>
      </c>
      <c r="C44" s="66" t="s">
        <v>75</v>
      </c>
      <c r="D44" s="67">
        <v>3</v>
      </c>
      <c r="E44" s="68" t="s">
        <v>86</v>
      </c>
      <c r="F44" s="69">
        <v>719.86</v>
      </c>
      <c r="G44" s="56"/>
      <c r="H44" s="57"/>
      <c r="I44" s="58" t="s">
        <v>34</v>
      </c>
      <c r="J44" s="59">
        <f t="shared" si="0"/>
        <v>1</v>
      </c>
      <c r="K44" s="57" t="s">
        <v>35</v>
      </c>
      <c r="L44" s="57" t="s">
        <v>4</v>
      </c>
      <c r="M44" s="60"/>
      <c r="N44" s="57"/>
      <c r="O44" s="57"/>
      <c r="P44" s="61"/>
      <c r="Q44" s="57"/>
      <c r="R44" s="57"/>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5">
        <f t="shared" si="1"/>
        <v>2160</v>
      </c>
      <c r="BB44" s="63">
        <f t="shared" si="2"/>
        <v>2160</v>
      </c>
      <c r="BC44" s="64" t="str">
        <f t="shared" si="3"/>
        <v>INR  Two Thousand One Hundred &amp; Sixty  Only</v>
      </c>
      <c r="HV44" s="21">
        <v>1.31</v>
      </c>
      <c r="HW44" s="31" t="s">
        <v>103</v>
      </c>
      <c r="HX44" s="21" t="s">
        <v>75</v>
      </c>
      <c r="HY44" s="21">
        <v>5</v>
      </c>
      <c r="HZ44" s="22" t="s">
        <v>86</v>
      </c>
      <c r="IA44" s="22">
        <v>1.31</v>
      </c>
      <c r="IB44" s="35" t="s">
        <v>162</v>
      </c>
      <c r="IC44" s="22" t="s">
        <v>75</v>
      </c>
      <c r="ID44" s="22">
        <v>3</v>
      </c>
      <c r="IE44" s="21" t="s">
        <v>86</v>
      </c>
    </row>
    <row r="45" spans="1:239" s="21" customFormat="1" ht="42" customHeight="1">
      <c r="A45" s="30">
        <v>1.32</v>
      </c>
      <c r="B45" s="70" t="s">
        <v>172</v>
      </c>
      <c r="C45" s="66" t="s">
        <v>76</v>
      </c>
      <c r="D45" s="67">
        <v>3</v>
      </c>
      <c r="E45" s="68" t="s">
        <v>86</v>
      </c>
      <c r="F45" s="69">
        <v>2427.01</v>
      </c>
      <c r="G45" s="56"/>
      <c r="H45" s="57"/>
      <c r="I45" s="58" t="s">
        <v>34</v>
      </c>
      <c r="J45" s="59">
        <f t="shared" si="0"/>
        <v>1</v>
      </c>
      <c r="K45" s="57" t="s">
        <v>35</v>
      </c>
      <c r="L45" s="57" t="s">
        <v>4</v>
      </c>
      <c r="M45" s="60"/>
      <c r="N45" s="57"/>
      <c r="O45" s="57"/>
      <c r="P45" s="61"/>
      <c r="Q45" s="57"/>
      <c r="R45" s="57"/>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5">
        <f t="shared" si="1"/>
        <v>7281</v>
      </c>
      <c r="BB45" s="63">
        <f t="shared" si="2"/>
        <v>7281</v>
      </c>
      <c r="BC45" s="64" t="str">
        <f t="shared" si="3"/>
        <v>INR  Seven Thousand Two Hundred &amp; Eighty One  Only</v>
      </c>
      <c r="HV45" s="21">
        <v>1.32</v>
      </c>
      <c r="HW45" s="21" t="s">
        <v>104</v>
      </c>
      <c r="HX45" s="21" t="s">
        <v>76</v>
      </c>
      <c r="HY45" s="21">
        <v>100</v>
      </c>
      <c r="HZ45" s="22" t="s">
        <v>85</v>
      </c>
      <c r="IA45" s="22">
        <v>1.32</v>
      </c>
      <c r="IB45" s="22" t="s">
        <v>172</v>
      </c>
      <c r="IC45" s="22" t="s">
        <v>76</v>
      </c>
      <c r="ID45" s="22">
        <v>3</v>
      </c>
      <c r="IE45" s="21" t="s">
        <v>86</v>
      </c>
    </row>
    <row r="46" spans="1:239" s="21" customFormat="1" ht="40.5" customHeight="1">
      <c r="A46" s="30">
        <v>1.33</v>
      </c>
      <c r="B46" s="70" t="s">
        <v>163</v>
      </c>
      <c r="C46" s="66" t="s">
        <v>77</v>
      </c>
      <c r="D46" s="67">
        <v>2</v>
      </c>
      <c r="E46" s="68" t="s">
        <v>86</v>
      </c>
      <c r="F46" s="69">
        <v>3037.26</v>
      </c>
      <c r="G46" s="56"/>
      <c r="H46" s="57"/>
      <c r="I46" s="58" t="s">
        <v>34</v>
      </c>
      <c r="J46" s="59">
        <f t="shared" si="0"/>
        <v>1</v>
      </c>
      <c r="K46" s="57" t="s">
        <v>35</v>
      </c>
      <c r="L46" s="57" t="s">
        <v>4</v>
      </c>
      <c r="M46" s="60"/>
      <c r="N46" s="57"/>
      <c r="O46" s="57"/>
      <c r="P46" s="61"/>
      <c r="Q46" s="57"/>
      <c r="R46" s="57"/>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5">
        <f t="shared" si="1"/>
        <v>6075</v>
      </c>
      <c r="BB46" s="63">
        <f t="shared" si="2"/>
        <v>6075</v>
      </c>
      <c r="BC46" s="64" t="str">
        <f t="shared" si="3"/>
        <v>INR  Six Thousand  &amp;Seventy Five  Only</v>
      </c>
      <c r="HV46" s="21">
        <v>1.33</v>
      </c>
      <c r="HW46" s="21" t="s">
        <v>105</v>
      </c>
      <c r="HX46" s="21" t="s">
        <v>77</v>
      </c>
      <c r="HZ46" s="22"/>
      <c r="IA46" s="22">
        <v>1.33</v>
      </c>
      <c r="IB46" s="22" t="s">
        <v>163</v>
      </c>
      <c r="IC46" s="22" t="s">
        <v>77</v>
      </c>
      <c r="ID46" s="22">
        <v>2</v>
      </c>
      <c r="IE46" s="21" t="s">
        <v>86</v>
      </c>
    </row>
    <row r="47" spans="1:239" s="21" customFormat="1" ht="31.5">
      <c r="A47" s="30">
        <v>1.34</v>
      </c>
      <c r="B47" s="70" t="s">
        <v>173</v>
      </c>
      <c r="C47" s="66" t="s">
        <v>78</v>
      </c>
      <c r="D47" s="67">
        <v>6</v>
      </c>
      <c r="E47" s="68" t="s">
        <v>86</v>
      </c>
      <c r="F47" s="69">
        <v>906.62</v>
      </c>
      <c r="G47" s="56"/>
      <c r="H47" s="57"/>
      <c r="I47" s="58" t="s">
        <v>34</v>
      </c>
      <c r="J47" s="59">
        <f t="shared" si="0"/>
        <v>1</v>
      </c>
      <c r="K47" s="57" t="s">
        <v>35</v>
      </c>
      <c r="L47" s="57" t="s">
        <v>4</v>
      </c>
      <c r="M47" s="60"/>
      <c r="N47" s="57"/>
      <c r="O47" s="57"/>
      <c r="P47" s="61"/>
      <c r="Q47" s="57"/>
      <c r="R47" s="57"/>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5">
        <f t="shared" si="1"/>
        <v>5440</v>
      </c>
      <c r="BB47" s="63">
        <f t="shared" si="2"/>
        <v>5440</v>
      </c>
      <c r="BC47" s="64" t="str">
        <f t="shared" si="3"/>
        <v>INR  Five Thousand Four Hundred &amp; Forty  Only</v>
      </c>
      <c r="HV47" s="21">
        <v>1.34</v>
      </c>
      <c r="HW47" s="21" t="s">
        <v>106</v>
      </c>
      <c r="HX47" s="21" t="s">
        <v>78</v>
      </c>
      <c r="HY47" s="21">
        <v>50</v>
      </c>
      <c r="HZ47" s="22" t="s">
        <v>86</v>
      </c>
      <c r="IA47" s="22">
        <v>1.34</v>
      </c>
      <c r="IB47" s="22" t="s">
        <v>173</v>
      </c>
      <c r="IC47" s="22" t="s">
        <v>78</v>
      </c>
      <c r="ID47" s="22">
        <v>6</v>
      </c>
      <c r="IE47" s="21" t="s">
        <v>86</v>
      </c>
    </row>
    <row r="48" spans="1:238" s="21" customFormat="1" ht="102" customHeight="1">
      <c r="A48" s="30">
        <v>1.35</v>
      </c>
      <c r="B48" s="70" t="s">
        <v>164</v>
      </c>
      <c r="C48" s="66" t="s">
        <v>79</v>
      </c>
      <c r="D48" s="74"/>
      <c r="E48" s="75"/>
      <c r="F48" s="75"/>
      <c r="G48" s="75"/>
      <c r="H48" s="75"/>
      <c r="I48" s="75"/>
      <c r="J48" s="75"/>
      <c r="K48" s="75"/>
      <c r="L48" s="75"/>
      <c r="M48" s="75"/>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7"/>
      <c r="HV48" s="21">
        <v>1.35</v>
      </c>
      <c r="HW48" s="31" t="s">
        <v>107</v>
      </c>
      <c r="HX48" s="21" t="s">
        <v>79</v>
      </c>
      <c r="HZ48" s="22"/>
      <c r="IA48" s="22">
        <v>1.35</v>
      </c>
      <c r="IB48" s="35" t="s">
        <v>164</v>
      </c>
      <c r="IC48" s="22" t="s">
        <v>79</v>
      </c>
      <c r="ID48" s="22"/>
    </row>
    <row r="49" spans="1:239" s="21" customFormat="1" ht="34.5" customHeight="1">
      <c r="A49" s="30">
        <v>1.36</v>
      </c>
      <c r="B49" s="70" t="s">
        <v>174</v>
      </c>
      <c r="C49" s="66" t="s">
        <v>80</v>
      </c>
      <c r="D49" s="67">
        <v>1</v>
      </c>
      <c r="E49" s="68" t="s">
        <v>167</v>
      </c>
      <c r="F49" s="69">
        <v>11252.08</v>
      </c>
      <c r="G49" s="56"/>
      <c r="H49" s="57"/>
      <c r="I49" s="58" t="s">
        <v>34</v>
      </c>
      <c r="J49" s="59">
        <f t="shared" si="0"/>
        <v>1</v>
      </c>
      <c r="K49" s="57" t="s">
        <v>35</v>
      </c>
      <c r="L49" s="57" t="s">
        <v>4</v>
      </c>
      <c r="M49" s="60"/>
      <c r="N49" s="57"/>
      <c r="O49" s="57"/>
      <c r="P49" s="61"/>
      <c r="Q49" s="57"/>
      <c r="R49" s="57"/>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2"/>
      <c r="BA49" s="65">
        <f t="shared" si="1"/>
        <v>11252</v>
      </c>
      <c r="BB49" s="63">
        <f t="shared" si="2"/>
        <v>11252</v>
      </c>
      <c r="BC49" s="64" t="str">
        <f t="shared" si="3"/>
        <v>INR  Eleven Thousand Two Hundred &amp; Fifty Two  Only</v>
      </c>
      <c r="HV49" s="21">
        <v>1.36</v>
      </c>
      <c r="HW49" s="21" t="s">
        <v>108</v>
      </c>
      <c r="HX49" s="21" t="s">
        <v>80</v>
      </c>
      <c r="HY49" s="21">
        <v>4</v>
      </c>
      <c r="HZ49" s="22" t="s">
        <v>86</v>
      </c>
      <c r="IA49" s="22">
        <v>1.36</v>
      </c>
      <c r="IB49" s="22" t="s">
        <v>174</v>
      </c>
      <c r="IC49" s="22" t="s">
        <v>80</v>
      </c>
      <c r="ID49" s="22">
        <v>1</v>
      </c>
      <c r="IE49" s="21" t="s">
        <v>167</v>
      </c>
    </row>
    <row r="50" spans="1:238" s="21" customFormat="1" ht="47.25">
      <c r="A50" s="30">
        <v>1.37</v>
      </c>
      <c r="B50" s="70" t="s">
        <v>159</v>
      </c>
      <c r="C50" s="66" t="s">
        <v>81</v>
      </c>
      <c r="D50" s="74"/>
      <c r="E50" s="75"/>
      <c r="F50" s="75"/>
      <c r="G50" s="75"/>
      <c r="H50" s="75"/>
      <c r="I50" s="75"/>
      <c r="J50" s="75"/>
      <c r="K50" s="75"/>
      <c r="L50" s="75"/>
      <c r="M50" s="75"/>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7"/>
      <c r="HV50" s="21">
        <v>1.37</v>
      </c>
      <c r="HW50" s="21" t="s">
        <v>109</v>
      </c>
      <c r="HX50" s="21" t="s">
        <v>81</v>
      </c>
      <c r="HY50" s="21">
        <v>4</v>
      </c>
      <c r="HZ50" s="22" t="s">
        <v>86</v>
      </c>
      <c r="IA50" s="22">
        <v>1.37</v>
      </c>
      <c r="IB50" s="22" t="s">
        <v>159</v>
      </c>
      <c r="IC50" s="22" t="s">
        <v>81</v>
      </c>
      <c r="ID50" s="22"/>
    </row>
    <row r="51" spans="1:239" s="21" customFormat="1" ht="36.75" customHeight="1">
      <c r="A51" s="30">
        <v>1.38</v>
      </c>
      <c r="B51" s="70" t="s">
        <v>160</v>
      </c>
      <c r="C51" s="66" t="s">
        <v>118</v>
      </c>
      <c r="D51" s="67">
        <v>16</v>
      </c>
      <c r="E51" s="68" t="s">
        <v>167</v>
      </c>
      <c r="F51" s="69">
        <v>426.13</v>
      </c>
      <c r="G51" s="56"/>
      <c r="H51" s="57"/>
      <c r="I51" s="58" t="s">
        <v>34</v>
      </c>
      <c r="J51" s="59">
        <f t="shared" si="0"/>
        <v>1</v>
      </c>
      <c r="K51" s="57" t="s">
        <v>35</v>
      </c>
      <c r="L51" s="57" t="s">
        <v>4</v>
      </c>
      <c r="M51" s="60"/>
      <c r="N51" s="57"/>
      <c r="O51" s="57"/>
      <c r="P51" s="61"/>
      <c r="Q51" s="57"/>
      <c r="R51" s="57"/>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2"/>
      <c r="BA51" s="65">
        <f t="shared" si="1"/>
        <v>6818</v>
      </c>
      <c r="BB51" s="63">
        <f t="shared" si="2"/>
        <v>6818</v>
      </c>
      <c r="BC51" s="64" t="str">
        <f t="shared" si="3"/>
        <v>INR  Six Thousand Eight Hundred &amp; Eighteen  Only</v>
      </c>
      <c r="HV51" s="21">
        <v>1.38</v>
      </c>
      <c r="HW51" s="31" t="s">
        <v>110</v>
      </c>
      <c r="HX51" s="21" t="s">
        <v>118</v>
      </c>
      <c r="HZ51" s="22"/>
      <c r="IA51" s="22">
        <v>1.38</v>
      </c>
      <c r="IB51" s="22" t="s">
        <v>160</v>
      </c>
      <c r="IC51" s="22" t="s">
        <v>118</v>
      </c>
      <c r="ID51" s="22">
        <v>16</v>
      </c>
      <c r="IE51" s="21" t="s">
        <v>167</v>
      </c>
    </row>
    <row r="52" spans="1:239" s="21" customFormat="1" ht="30" customHeight="1">
      <c r="A52" s="30">
        <v>1.39</v>
      </c>
      <c r="B52" s="70" t="s">
        <v>161</v>
      </c>
      <c r="C52" s="66" t="s">
        <v>119</v>
      </c>
      <c r="D52" s="67">
        <v>16</v>
      </c>
      <c r="E52" s="68" t="s">
        <v>167</v>
      </c>
      <c r="F52" s="69">
        <v>546.25</v>
      </c>
      <c r="G52" s="56"/>
      <c r="H52" s="57"/>
      <c r="I52" s="58" t="s">
        <v>34</v>
      </c>
      <c r="J52" s="59">
        <f t="shared" si="0"/>
        <v>1</v>
      </c>
      <c r="K52" s="57" t="s">
        <v>35</v>
      </c>
      <c r="L52" s="57" t="s">
        <v>4</v>
      </c>
      <c r="M52" s="60"/>
      <c r="N52" s="57"/>
      <c r="O52" s="57"/>
      <c r="P52" s="61"/>
      <c r="Q52" s="57"/>
      <c r="R52" s="57"/>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2"/>
      <c r="BA52" s="65">
        <f t="shared" si="1"/>
        <v>8740</v>
      </c>
      <c r="BB52" s="63">
        <f t="shared" si="2"/>
        <v>8740</v>
      </c>
      <c r="BC52" s="64" t="str">
        <f t="shared" si="3"/>
        <v>INR  Eight Thousand Seven Hundred &amp; Forty  Only</v>
      </c>
      <c r="HV52" s="21">
        <v>1.39</v>
      </c>
      <c r="HW52" s="31" t="s">
        <v>111</v>
      </c>
      <c r="HX52" s="21" t="s">
        <v>119</v>
      </c>
      <c r="HY52" s="21">
        <v>50</v>
      </c>
      <c r="HZ52" s="22" t="s">
        <v>85</v>
      </c>
      <c r="IA52" s="22">
        <v>1.39</v>
      </c>
      <c r="IB52" s="22" t="s">
        <v>161</v>
      </c>
      <c r="IC52" s="22" t="s">
        <v>119</v>
      </c>
      <c r="ID52" s="22">
        <v>16</v>
      </c>
      <c r="IE52" s="21" t="s">
        <v>167</v>
      </c>
    </row>
    <row r="53" spans="1:238" s="21" customFormat="1" ht="31.5">
      <c r="A53" s="30">
        <v>1.4</v>
      </c>
      <c r="B53" s="70" t="s">
        <v>175</v>
      </c>
      <c r="C53" s="66" t="s">
        <v>82</v>
      </c>
      <c r="D53" s="74"/>
      <c r="E53" s="75"/>
      <c r="F53" s="75"/>
      <c r="G53" s="75"/>
      <c r="H53" s="75"/>
      <c r="I53" s="75"/>
      <c r="J53" s="75"/>
      <c r="K53" s="75"/>
      <c r="L53" s="75"/>
      <c r="M53" s="75"/>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7"/>
      <c r="HV53" s="21">
        <v>1.4</v>
      </c>
      <c r="HW53" s="21" t="s">
        <v>112</v>
      </c>
      <c r="HX53" s="21" t="s">
        <v>82</v>
      </c>
      <c r="HY53" s="21">
        <v>2</v>
      </c>
      <c r="HZ53" s="22" t="s">
        <v>84</v>
      </c>
      <c r="IA53" s="22">
        <v>1.4</v>
      </c>
      <c r="IB53" s="22" t="s">
        <v>175</v>
      </c>
      <c r="IC53" s="22" t="s">
        <v>82</v>
      </c>
      <c r="ID53" s="22"/>
    </row>
    <row r="54" spans="1:239" s="21" customFormat="1" ht="28.5">
      <c r="A54" s="30">
        <v>1.41</v>
      </c>
      <c r="B54" s="70" t="s">
        <v>176</v>
      </c>
      <c r="C54" s="66" t="s">
        <v>83</v>
      </c>
      <c r="D54" s="67">
        <v>12</v>
      </c>
      <c r="E54" s="68" t="s">
        <v>86</v>
      </c>
      <c r="F54" s="69">
        <v>32.44</v>
      </c>
      <c r="G54" s="56"/>
      <c r="H54" s="57"/>
      <c r="I54" s="58" t="s">
        <v>34</v>
      </c>
      <c r="J54" s="59">
        <f t="shared" si="0"/>
        <v>1</v>
      </c>
      <c r="K54" s="57" t="s">
        <v>35</v>
      </c>
      <c r="L54" s="57" t="s">
        <v>4</v>
      </c>
      <c r="M54" s="60"/>
      <c r="N54" s="57"/>
      <c r="O54" s="57"/>
      <c r="P54" s="61"/>
      <c r="Q54" s="57"/>
      <c r="R54" s="57"/>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5">
        <f t="shared" si="1"/>
        <v>389</v>
      </c>
      <c r="BB54" s="63">
        <f t="shared" si="2"/>
        <v>389</v>
      </c>
      <c r="BC54" s="64" t="str">
        <f t="shared" si="3"/>
        <v>INR  Three Hundred &amp; Eighty Nine  Only</v>
      </c>
      <c r="HV54" s="21">
        <v>1.41</v>
      </c>
      <c r="HW54" s="21" t="s">
        <v>113</v>
      </c>
      <c r="HX54" s="21" t="s">
        <v>83</v>
      </c>
      <c r="HY54" s="21">
        <v>5</v>
      </c>
      <c r="HZ54" s="22" t="s">
        <v>53</v>
      </c>
      <c r="IA54" s="22">
        <v>1.41</v>
      </c>
      <c r="IB54" s="22" t="s">
        <v>176</v>
      </c>
      <c r="IC54" s="22" t="s">
        <v>83</v>
      </c>
      <c r="ID54" s="22">
        <v>12</v>
      </c>
      <c r="IE54" s="21" t="s">
        <v>86</v>
      </c>
    </row>
    <row r="55" spans="1:237" ht="28.5">
      <c r="A55" s="47" t="s">
        <v>36</v>
      </c>
      <c r="B55" s="48"/>
      <c r="C55" s="49"/>
      <c r="D55" s="50"/>
      <c r="E55" s="50" t="s">
        <v>86</v>
      </c>
      <c r="F55" s="50"/>
      <c r="G55" s="50"/>
      <c r="H55" s="51"/>
      <c r="I55" s="51"/>
      <c r="J55" s="51"/>
      <c r="K55" s="51"/>
      <c r="L55" s="52"/>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29">
        <f>SUM(BA14:BA54)</f>
        <v>316928</v>
      </c>
      <c r="BB55" s="53">
        <f>SUM(BB16:BB54)</f>
        <v>292544</v>
      </c>
      <c r="BC55" s="54" t="str">
        <f>SpellNumber(L55,BB55)</f>
        <v>  Two Lakh Ninety Two Thousand Five Hundred &amp; Forty Four  Only</v>
      </c>
      <c r="IA55" s="3" t="s">
        <v>36</v>
      </c>
      <c r="IC55" s="3">
        <v>29911889</v>
      </c>
    </row>
    <row r="56" spans="1:237" ht="36.75" customHeight="1">
      <c r="A56" s="36" t="s">
        <v>37</v>
      </c>
      <c r="B56" s="37"/>
      <c r="C56" s="38"/>
      <c r="D56" s="55"/>
      <c r="E56" s="39" t="s">
        <v>42</v>
      </c>
      <c r="F56" s="26"/>
      <c r="G56" s="40"/>
      <c r="H56" s="41"/>
      <c r="I56" s="41"/>
      <c r="J56" s="41"/>
      <c r="K56" s="42"/>
      <c r="L56" s="24"/>
      <c r="M56" s="43"/>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25">
        <f>IF(ISBLANK(F56),0,IF(E56="Excess (+)",ROUND(BA55+(BA55*F56),2),IF(E56="Less (-)",ROUND(BA55+(BA55*F56*(-1)),2),IF(E56="At Par",BA55,0))))</f>
        <v>0</v>
      </c>
      <c r="BB56" s="45">
        <f>ROUND(BA56,0)</f>
        <v>0</v>
      </c>
      <c r="BC56" s="46" t="str">
        <f>SpellNumber($E$2,BB56)</f>
        <v>INR Zero Only</v>
      </c>
      <c r="IA56" s="3" t="s">
        <v>37</v>
      </c>
      <c r="IC56" s="3" t="s">
        <v>136</v>
      </c>
    </row>
    <row r="57" spans="1:237" ht="33.75" customHeight="1">
      <c r="A57" s="23" t="s">
        <v>38</v>
      </c>
      <c r="B57" s="2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IA57" s="3" t="s">
        <v>38</v>
      </c>
      <c r="IC57" s="3" t="s">
        <v>135</v>
      </c>
    </row>
  </sheetData>
  <sheetProtection password="D850" sheet="1"/>
  <autoFilter ref="A11:BC57"/>
  <mergeCells count="18">
    <mergeCell ref="D48:BC48"/>
    <mergeCell ref="D38:BC38"/>
    <mergeCell ref="A9:BC9"/>
    <mergeCell ref="D14:BC14"/>
    <mergeCell ref="D19:BC19"/>
    <mergeCell ref="D25:BC25"/>
    <mergeCell ref="D35:BC35"/>
    <mergeCell ref="D40:BC40"/>
    <mergeCell ref="C57:BC57"/>
    <mergeCell ref="D50:BC50"/>
    <mergeCell ref="D53:BC53"/>
    <mergeCell ref="A1:L1"/>
    <mergeCell ref="A4:BC4"/>
    <mergeCell ref="A5:BC5"/>
    <mergeCell ref="A6:BC6"/>
    <mergeCell ref="A7:BC7"/>
    <mergeCell ref="D13:BC13"/>
    <mergeCell ref="B8:BC8"/>
  </mergeCells>
  <dataValidations count="19">
    <dataValidation type="list" allowBlank="1" showErrorMessage="1" sqref="E5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list" allowBlank="1" showErrorMessage="1" sqref="D13:D14 K15:K18 D19 K20:K24 D25 K26:K34 D35 D50 D40 K41:K47 D48 K49 D38 K36:K37 K39 K51:K52 K54 D5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8 G20:H24 G26:H34 G39:H39 G41:H47 G49:H49 G36:H37 G51:H52 G54:H54">
      <formula1>0</formula1>
      <formula2>999999999999999</formula2>
    </dataValidation>
    <dataValidation allowBlank="1" showInputMessage="1" showErrorMessage="1" promptTitle="Addition / Deduction" prompt="Please Choose the correct One" sqref="J15:J18 J20:J24 J26:J34 J39 J41:J47 J49 J36:J37 J51:J52 J54">
      <formula1>0</formula1>
      <formula2>0</formula2>
    </dataValidation>
    <dataValidation type="list" showErrorMessage="1" sqref="I15:I18 I20:I24 I26:I34 I39 I41:I47 I49 I36:I37 I51:I52 I5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8 N20:O24 N26:O34 N39:O39 N41:O47 N49:O49 N36:O37 N51:O52 N54:O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8 R20:R24 R26:R34 R39 R41:R47 R49 R36:R37 R51:R52 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8 Q20:Q24 Q26:Q34 Q39 Q41:Q47 Q49 Q36:Q37 Q51:Q52 Q5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8 M20:M24 M26:M34 M39 M41:M47 M49 M36:M37 M51:M52 M54">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8 D20:D24 D26:D34 D39 D41:D47 D49 D36:D37 D51:D52 D54">
      <formula1>0</formula1>
      <formula2>999999999999999</formula2>
    </dataValidation>
    <dataValidation type="decimal" allowBlank="1" showInputMessage="1" showErrorMessage="1" promptTitle="Estimated Rate" prompt="Please enter the Rate for this item. " errorTitle="Invalid Entry" error="Only Numeric Values are allowed. " sqref="F54 F15:F18 F26:F34 F39 F41:F47 F49 F36:F37 F51:F52 F20:F24">
      <formula1>0</formula1>
      <formula2>999999999999999</formula2>
    </dataValidation>
    <dataValidation type="list" allowBlank="1" showInputMessage="1" showErrorMessage="1" sqref="L57 L43 L44 L45 L46 L47 L48 L49 L50 L51 L52 L13 L14 L15 L16 L17 L18 L19 L20 L21 L22 L23 L24 L25 L26 L27 L28 L29 L30 L31 L32 L33 L34 L35 L36 L37 L38 L39 L40 L41 L42 L54 L53">
      <formula1>"INR"</formula1>
    </dataValidation>
    <dataValidation allowBlank="1" showInputMessage="1" showErrorMessage="1" promptTitle="Itemcode/Make" prompt="Please enter text" sqref="C14:C54">
      <formula1>0</formula1>
      <formula2>0</formula2>
    </dataValidation>
    <dataValidation type="decimal" allowBlank="1" showInputMessage="1" showErrorMessage="1" errorTitle="Invalid Entry" error="Only Numeric Values are allowed. " sqref="A14:A54">
      <formula1>0</formula1>
      <formula2>999999999999999</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6">
      <formula1>IF(E56="Select",-1,IF(E56="At Par",0,0))</formula1>
      <formula2>IF(E56="Select",-1,IF(E56="At Par",0,0.99))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6" t="s">
        <v>39</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2023-08-11T05:24:21Z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