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'BoQ1'!$A$11:$BC$143</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'BoQ1'!$A$1:$BC$143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<sst xmlns="http://schemas.openxmlformats.org/spreadsheetml/2006/main" count="1082" uniqueCount="342">
  <si>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</si>
  <si>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</si>
  <si>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</si>
  <si>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</si>
  <si>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</si>
  <si>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</si>
  <si>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</si>
  <si>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</si>
  <si>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</si>
  <si>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</si>
  <si>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</si>
  <si>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</si>
  <si>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</si>
  <si>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</si>
  <si>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</si>
  <si>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</si>
  <si>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</si>
  <si>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</si>
  <si>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</si>
  <si>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</si>
  <si>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</si>
  <si>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</si>
  <si>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</si>
  <si>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</si>
  <si>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</si>
  <si>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</si>
  <si>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</si>
  <si>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</si>
  <si>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</si>
  <si>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</si>
  <si>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</si>
  <si>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</si>
  <si>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</si>
  <si>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</si>
  <si>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</si>
  <si>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</si>
  <si>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</si>
  <si>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</si>
  <si>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</si>
  <si>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</si>
  <si>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</si>
  <si>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</si>
  <si>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</si>
  <si>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</si>
  <si>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</si>
  <si>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</si>
  <si>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</si>
  <si>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</si>
  <si>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</si>
  <si>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</si>
  <si>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</si>
  <si>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</si>
  <si>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</si>
  <si>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r>
      <t xml:space="preserve">TOTAL AMOUNT  
           in
     </t>
    </r>
    <r>
      <rPr>
        <b/>
        <sz val="11"/>
        <color indexed="10"/>
        <rFont val="Arial"/>
        <family val="2"/>
      </rPr>
      <t xml:space="preserve"> Rs.      P</t>
    </r>
  </si>
  <si>
    <t>Component</t>
  </si>
  <si>
    <t xml:space="preserve">25 mm </t>
  </si>
  <si>
    <t xml:space="preserve">32 mm </t>
  </si>
  <si>
    <t>32 mm</t>
  </si>
  <si>
    <t xml:space="preserve">3000 CFM FM AHU with mixing chamber, SP-40/50 mm WG </t>
  </si>
  <si>
    <t>1.5 Kw/Higher</t>
  </si>
  <si>
    <t>2.0 TR</t>
  </si>
  <si>
    <t xml:space="preserve">40 mm </t>
  </si>
  <si>
    <t>50 mm</t>
  </si>
  <si>
    <t>40 mm</t>
  </si>
  <si>
    <t>80 mm</t>
  </si>
  <si>
    <t>100 mm</t>
  </si>
  <si>
    <t>20 mm</t>
  </si>
  <si>
    <t>25 mm</t>
  </si>
  <si>
    <t>Providing &amp; fixing of Brass Air-Vent of following size with compatible copper/MS pipe i/c all necessary accessories &amp; dismantling old if any complete as required.</t>
  </si>
  <si>
    <t>20 mm to 100 mm dia.</t>
  </si>
  <si>
    <t>25  mm</t>
  </si>
  <si>
    <t>40  mm</t>
  </si>
  <si>
    <t>0.63 mm (24 G) thick</t>
  </si>
  <si>
    <t>0.80 mm (22 G) thick</t>
  </si>
  <si>
    <t>19 mm</t>
  </si>
  <si>
    <t>Painting with Synnthetic enamel paint of approved brand and manufacture of required colour to give an even shade. Two or more coats on new work over en under coat of suitable shade with ordinary paint of approved brand and manufacture.</t>
  </si>
  <si>
    <t>Cutting road and making good the same including supply of extra quantities of materials i.e. aggregate, moorum screening, red bajri and labour required.</t>
  </si>
  <si>
    <t xml:space="preserve"> Water bound macadam</t>
  </si>
  <si>
    <t>2501 CFM to 6000 CFM</t>
  </si>
  <si>
    <t>3 Core x 2.5 Sq mm</t>
  </si>
  <si>
    <t>4 Core x 4.0 Sqmm, flexible Un-armoured copper cable</t>
  </si>
  <si>
    <t xml:space="preserve">3 pin- 6 Amp. </t>
  </si>
  <si>
    <t>Flexi Conduit - 20 mm</t>
  </si>
  <si>
    <t xml:space="preserve">UPVC trunking 20mm x 12mm </t>
  </si>
  <si>
    <t>Upto 05 HP</t>
  </si>
  <si>
    <t>Mtr</t>
  </si>
  <si>
    <t>Job</t>
  </si>
  <si>
    <t>Sq.M</t>
  </si>
  <si>
    <t>Sqm</t>
  </si>
  <si>
    <t>SqM</t>
  </si>
  <si>
    <t>Supply of double skin sheet  metal  construction Vertical/horrizontal type floor mounted air  handling units (AHU) with mixing chamber of panels consisting of pre plasticized/coated G.I. casing of thickness 0.8 mm outside layer and 0.8 mm inside layer with  46/50 mm  thick  injected PUF  of    density    not   less  than 40Kg/CuM. All frame work shall be thermal break with extruded aluminium profile. The  air  handling  units  shall  be  complete with manually supply &amp; return air aluminium dampers, Filter-section with 50 mm thick  boxs type synthetic  fiber washable pre-filter's section (90% down to 10 microns), coil   section  with 6 Rows Deep chilled water cooper coil &amp; aluminium fins construction ,     fan    section   complete  with backward curved   DIDW  centrifugal   fan , V-belts, drive   package, VFD compatible variable speed squirrel cage  induction TEFC IE-3 motor,  Motor shall be suitable for 415±10% volts, 50 Hz, 3 phase AC supply. having limit Switch, LED light ,fire retardent flexible connection, 20 G SS-304 stainless steel  drain  pan having 13 mm nitrile insulation and  V.I. pads  all  complete as per specifications.AHUs shall be   selected for  a  maximum   face  velocity of 500 FPM (2.5 MPS), Fan outlet velocity shall not exceed 1800 FPM(9.15 m/s).</t>
  </si>
  <si>
    <t>SITC  of  Variable frequency drive(VFD) of model no.FC-102/ Equivalent, with IP20, H2 RFI filter of make Danfoss/equivalent &amp; Resistive Temperature Device (RTD) Make- Omricon/ equivalent along with necessary Control/communication wiring in  flexible conduit in suitable wooden board along with necessary, insulated metal cover as req. etc in with following specifications complete as required</t>
  </si>
  <si>
    <t>SITC of modular type Fan Coil Unit (floor/wall-mounted) , The unit shall be complete with grills, insulated enclosure, drain tray, comprising of blower, 2/3 speed motor with fan speed controller, 2/3 row copper coil section, washable filter section, 2 way motorized valve with actuator,   and  brass flair fitting for copper pipe connection, i/c all necessary support /hangers, vibration isolators etc. complete as reqd.</t>
  </si>
  <si>
    <t>Providing and fixing Digital type thermostat for FCUs/AHUs commissioning i/c  dismantling   old if any  etc. complete as reqd.</t>
  </si>
  <si>
    <t xml:space="preserve">Supplying, laying/ fixing, testing and commissioning of following nominal sizes of  chilled/condenser water piping plumbing i/c fabrication of bends / elbows, tees, reducers etc) inside the building (with necessary clamps, wooden/puf support, vibration isolators, primer/ enamel paint, fittings but excluding valves, strainers, gauges etc.)  as per specifications and as required complete in all respect.
Note:- The Pipes of sizes 150mm &amp; below shall be M.S. ‘C’ class as per IS : 1239 and pipes size above 150mm shall be welded black steel pipe heavy class as per IS: 3589, from minimum 6.35mm thick M.S. Sheet for pipes upto 350 mm dia. and from minimum 7mm thick MS sheet for pipes of 400 mm dia and above.
</t>
  </si>
  <si>
    <t xml:space="preserve">Supplying &amp; fixing insulation on existing MS 'C' class pipe over exposed surface/underground of following sizes with 50 mm thick upto 150mm pipe  and 75mm thick above 150mm pipe fire retardant thermocole ( polystrene) moulded pipe section of density 20 kg/cu.m after a thick coat of cold setting adhesive (CPRX compound) , 500g polythene faced hessain cloth, wiremesh, sand-cement plaster &amp;  painting two or more coat to give even shade after applying one coat of ordinary paint etc complete as required. </t>
  </si>
  <si>
    <t>Supplying, fixing, testing and commissioning of following BUTTERFLY VALVE (MANUAL) with C I body SS Disc, Nitrile Rubber Seal &amp; Oring PN 16 pressure rating  size 200 mm to 400 mm gear type with removable wheel and below 200 mm with hand lever operated for chilled water/hot water circulation in the chilled water plumbing duly insulated to the same specifications as the connected piping and adequately supported as per specifications as specified.</t>
  </si>
  <si>
    <t>Supplying, fixing, testing and commissioning of following Y - STRAINER of Ductile CI Body flanged ends with stainless steel strainer for chilled / hot water circulation including insulation as specified.</t>
  </si>
  <si>
    <t>Providing &amp; fixing of  SS ball valve of following size  with compatible to proportioning Copper/MS  pipe  i/c all necessary accessories, support /hangers, including old dismantling if any complete as reqd.</t>
  </si>
  <si>
    <t>Providing &amp; fixing of  Brass ball valve of following size  with compatible to proportioning Copper/MS  pipe  i/c all necessary accessories, support /hangers, including old dismantling if any complete as reqd.</t>
  </si>
  <si>
    <t>Providing and fixing in position the industrial type pressure gauges with gun metal/ brass valves complete as required.</t>
  </si>
  <si>
    <t>Providing &amp; fixing in position the mercury in glass industrial type thermometers complete as required.</t>
  </si>
  <si>
    <t>Cutting &amp; dismantling of damaged and defective insulation, removing the thermocole , nitrile, PUF insulation or cladding from chilled water MS pipe line of size mentioned below  including hessian cloth, wire mesh, sand, cement, plaster, cleaning of pipe including shifting /dispose the waste material outside the premises of I.I.T. K. campus or desired location as reqd.</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</si>
  <si>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t>
  </si>
  <si>
    <t>Providing &amp; fixing of  Thermal protecting layer  (double coat ) painting over exposed MS/copper pipe insulation outer surface with aapproved make chemical, shade and glass clothc as per standared specification compete as required.</t>
  </si>
  <si>
    <t xml:space="preserve">Supplying &amp; fixing, insulation on existing  pipe overhead/ underground of  following sizes  with 25 mm thick Aluminium faced XLPE foam pipe section fixing with dentride and tightening of insulation section  PVC tape to be wrapped all around the joints. of insulation etc complete as required. </t>
  </si>
  <si>
    <t xml:space="preserve">Making wall opening up to 750 mm dia/Suitable in any type / thick  of wall for pipe/duct etc and re-closing the opening with brick, sand, cement  and  plaster up to 20 mm i/c re-painting as per existing desigine/shape complete as required.  </t>
  </si>
  <si>
    <t xml:space="preserve">Supply,  installation, balancing and commissioning of  fabricated at site  GSS  sheet metal rectangular/round  ducting complete with neoprene rubber gaskets, elbows, splitter dampers, vanes, hangers, supports etc. as per approved drawings and specifications of following sheet thickness complete as required. </t>
  </si>
  <si>
    <t>Supply, installation, testing and commissioning of GI volume control duct damper complete with neoprene rubber gaskets, nuts, bolts, screws linkages, flanges etc, as per specifications.</t>
  </si>
  <si>
    <t>Supplying &amp; fixing of powder coated extruded aluminium Return Air Grills with louvers but without volume control dampers complete as required.</t>
  </si>
  <si>
    <t>Providing &amp; fixing of accoustic insulation with open cell nitrile rubber sheet (Accosound) supersilence of following thickness, on existing surface with adhesive i/c nut,bot washer as req on duct. and accessories etc. complete as required.</t>
  </si>
  <si>
    <t>Providing &amp; fixing of thermal insulation  with aluminium foil faced  XLPE Class 'O' insulation sheet of following thickness  on existing surface of pipe/duct with dentrite/adhesive etc.The joints shall be sealed with 50 mm wide and  self  adhesive  PVC/ Aluminum  tape complete as required.</t>
  </si>
  <si>
    <t>Providing &amp; fixing of  Thermal protecting layer  (double coat ) painting over exposed metalic Duct insulation outer surface with aapproved make chemical, shade and glass clothc as per standared specification compete as required.</t>
  </si>
  <si>
    <t>P&amp;F of fire retardant double layer cloth canvass made (upto 300 mm vide) with heavy clothes and suitable frame with G.I washer, nuts &amp; bolts in suitable size. i/c Zip if req.  And jointing both sides with suitable gaskets complete as reqd.</t>
  </si>
  <si>
    <t>Providing and fixing double scaffolding system (cup lock type) on the exterior side of building/structure, upto 25 metre height, above ground level, including additional rows of scaffolding in stepped manner as per requirement of site, made with 40mm dia M.S. tube, placed 1.5 metre centre to centre, horizontal &amp; vertical tubes joint with cup &amp; lock system with M.S. Tubes, M.S. tube challis, M.S. clamps and staircase system in the scaffolding for working platform etc. and maintaining it in a serviceable condition for execution of work of cleaning and/ or pointing and/ or applying chemical and removing it thereafter. The scaffolding system shall be stiffened with bracings, runners, connecting with the building etc, wherever required, if feasible, for inspection of work at required locations with essential safety features for the workmen etc., complete as per directions and approval of Engineer-in-charge.Note:- (1) The elevational area of the scaffolding shall be measured for payment purpose.(2) The payment will be made once only for execution of all items for such works.</t>
  </si>
  <si>
    <t>Providing and fixing double scaffolding system (cup lock type) on the exterior side of building/structure, above ground level, including additional rows of scaffolding in stepped manner as per requirement of site, made with 40mm dia M.S. tube, placed 1.5 meter centre to centre, horizontal &amp; vertical tubes joint with cup &amp; lock system with M.S. Tubes, M.S. tube challis, M.S. clamps and staircase system in the scaffolding for working platform etc.complete as per directions and approval of Engineer-in-charge.</t>
  </si>
  <si>
    <t>Dismantling &amp; removing of Air-washer  (floor / ceiling type) with associated parts and disconnecting from pipe line &amp; ducting  i/c lifting, shifting etc complete as reqd.</t>
  </si>
  <si>
    <t>Dismantling and removing of existing old ducts of any size, i/c removing of hangers , flanges , damper, diffuser, grill and depositing in the sectional store i/c lifting, shifting etc complete as reqd.</t>
  </si>
  <si>
    <t>Providing, laying, testing, and commissioning of following size  Un-armoured XLPE insulated Copper conductor power/control cable of following size on surface/recessed complete as required.</t>
  </si>
  <si>
    <t xml:space="preserve">Providing and fixing of Single Phase Plug top  ISI Marked for  AC (FCU) unit  etc i/c dismantling old plug top if any complete as required.  (Make:- Anchor or Equivalent)  </t>
  </si>
  <si>
    <t>Supply and fixing PVC/UPVC mini trunking (casing-caping) &amp; flexible conduit of following size white-system with independent cover etc. as reqd</t>
  </si>
  <si>
    <t xml:space="preserve">Supplying and fixing of following sizes of medium class PVC conduit along with accessories in surface/recess including cutting the wall and making good the same in case of recessed conduit as required. </t>
  </si>
  <si>
    <t>P &amp; F ,testing and commissioning Three Phase Starter suitable for Motor up to 1.0 -7.5 HP  Amp range 1.5 -9.3 A max, built  in powder coated MS Box enclosure with  Start - Stop push buttons etc complete as required.</t>
  </si>
  <si>
    <t>Cutting and dismantling of damaged and defective MS'C' class pipe of size as mentioned below ( exposed over the surface/ underground ) i/c shifting the same to sectional store or desired location i/c cartage.</t>
  </si>
  <si>
    <t>Providing &amp; fixing of  Brass Ball valve with Y-strainer of following size  with compatible to proportioning Copper/MS  pipe  i/c all necessary support /hangers &amp; dismantling old if any complete as reqd.</t>
  </si>
  <si>
    <t>Providing &amp; fixing of  Brass Air-Vent of following size  with compatible Copper/MS  pipe  i/c all necessary accessories &amp; dismantling old if any complete as reqd.</t>
  </si>
  <si>
    <t>Providing, laying &amp; fixing of rain forced fiber flexible/soft  PVC pipe of size given below etc. complete as reqd.</t>
  </si>
  <si>
    <t>Supply &amp; fixing of copper piping 5/8" or 6/8" with 19 mm thick Class "O" Nitrile insulation on surface / recessed with flair nut, clamps etc.  complete as reqd.</t>
  </si>
  <si>
    <t>Providing &amp; fixing of  Thermal protecting layer  (double coat ) painting over exposed MS/copper pipe insulation outer surface with approved make chemical, shade and glass cloth as per standard specification compete as required.</t>
  </si>
  <si>
    <t>25000 CFM, 55 mmwc with 3 independent blower set</t>
  </si>
  <si>
    <t>Nos.</t>
  </si>
  <si>
    <r>
      <t xml:space="preserve">Supply of double skin sheet  metal  construction Vertical/horrizontal type floor mounted </t>
    </r>
    <r>
      <rPr>
        <b/>
        <sz val="10"/>
        <color indexed="8"/>
        <rFont val="Calibri"/>
        <family val="2"/>
      </rPr>
      <t>air  handling units (AHU) with mixing chamber</t>
    </r>
    <r>
      <rPr>
        <sz val="10"/>
        <color indexed="8"/>
        <rFont val="Calibri"/>
        <family val="2"/>
      </rPr>
      <t xml:space="preserve"> of panels consisting of pre plasticized/coated G.I. casing of thickness 0.8 mm outside layer and 0.8 mm inside layer with  46/50 mm  thick  injected PUF  of    density    not   less  than 40Kg/CuM. All frame work shall be thermal break with extruded aluminium profile. The  air  handling  units  shall  be  complete with manually supply &amp; return air aluminium dampers, Filter-section with 50 mm thick  boxs type synthetic  fiber washable pre-filter's section (90% down to 10 microns), coil   section  with 6 Rows Deep chilled water cooper coil &amp; aluminium fins construction ,     fan    section   complete  with backward curved   DIDW  centrifugal   fan , V-belts, drive   package, VFD compatible variable speed squirrel cage  induction TEFC IE-3 motor,  Motor shall be suitable for 415±10% volts, 50 Hz, 3 phase AC supply. having limit Switch, LED light ,fire retardent flexible connection, 20 G SS-304 stainless steel  drain  pan having 13 mm nitrile insulation and  V.I. pads  all  complete as per specifications.AHUs shall be   selected for  a  maximum   face  velocity of 500 FPM (2.5 MPS), Fan outlet velocity shall not exceed 1800 FPM(9.15 m/s).</t>
    </r>
  </si>
  <si>
    <r>
      <t xml:space="preserve">SITC  of  </t>
    </r>
    <r>
      <rPr>
        <b/>
        <sz val="10"/>
        <color indexed="8"/>
        <rFont val="Calibri"/>
        <family val="2"/>
      </rPr>
      <t>Variable frequency drive(VFD)</t>
    </r>
    <r>
      <rPr>
        <sz val="10"/>
        <color indexed="8"/>
        <rFont val="Calibri"/>
        <family val="2"/>
      </rPr>
      <t xml:space="preserve"> of model no.</t>
    </r>
    <r>
      <rPr>
        <b/>
        <sz val="10"/>
        <color indexed="8"/>
        <rFont val="Calibri"/>
        <family val="2"/>
      </rPr>
      <t>FC-102</t>
    </r>
    <r>
      <rPr>
        <sz val="10"/>
        <color indexed="8"/>
        <rFont val="Calibri"/>
        <family val="2"/>
      </rPr>
      <t>/ Equivalent, with IP20, H2 RFI filter of make Danfoss/equivalent &amp; Resistive Temperature Device (RTD) Make- Omricon/ equivalent along with necessary Control/communication wiring in  flexible conduit in suitable wooden board along with necessary, insulated metal cover as req. etc in with following specifications complete as required</t>
    </r>
  </si>
  <si>
    <r>
      <t xml:space="preserve">SITC of </t>
    </r>
    <r>
      <rPr>
        <b/>
        <sz val="10"/>
        <rFont val="Calibri"/>
        <family val="2"/>
      </rPr>
      <t>modular</t>
    </r>
    <r>
      <rPr>
        <sz val="10"/>
        <rFont val="Calibri"/>
        <family val="2"/>
      </rPr>
      <t xml:space="preserve"> type Fan Coil Unit (</t>
    </r>
    <r>
      <rPr>
        <b/>
        <sz val="10"/>
        <rFont val="Calibri"/>
        <family val="2"/>
      </rPr>
      <t>floor/wall-mounted</t>
    </r>
    <r>
      <rPr>
        <sz val="10"/>
        <rFont val="Calibri"/>
        <family val="2"/>
      </rPr>
      <t>) , The unit shall be complete with grills, insulated enclosure, drain tray, comprising of blower, 2/3 speed motor with fan speed controller, 2/3 row copper coil section, washable filter section, 2 way motorized valve with actuator,   and  brass flair fitting for copper pipe connection, i/c all necessary support /hangers, vibration isolators etc. complete as reqd.</t>
    </r>
  </si>
  <si>
    <r>
      <t xml:space="preserve">Providing and fixing </t>
    </r>
    <r>
      <rPr>
        <b/>
        <sz val="10"/>
        <rFont val="Calibri"/>
        <family val="2"/>
      </rPr>
      <t xml:space="preserve">Digital type thermostat for FCUs/AHUs </t>
    </r>
    <r>
      <rPr>
        <sz val="10"/>
        <rFont val="Calibri"/>
        <family val="2"/>
      </rPr>
      <t>commissioning i/c  dismantling   old if any  etc. complete as reqd.</t>
    </r>
  </si>
  <si>
    <r>
      <rPr>
        <b/>
        <sz val="10"/>
        <color indexed="8"/>
        <rFont val="Calibri"/>
        <family val="2"/>
      </rPr>
      <t>Supplying, laying/ fixing, testing and commissioning</t>
    </r>
    <r>
      <rPr>
        <sz val="10"/>
        <color indexed="8"/>
        <rFont val="Calibri"/>
        <family val="2"/>
      </rPr>
      <t xml:space="preserve"> of following nominal sizes of  </t>
    </r>
    <r>
      <rPr>
        <b/>
        <sz val="10"/>
        <color indexed="8"/>
        <rFont val="Calibri"/>
        <family val="2"/>
      </rPr>
      <t>chilled/condenser water piping</t>
    </r>
    <r>
      <rPr>
        <sz val="10"/>
        <color indexed="8"/>
        <rFont val="Calibri"/>
        <family val="2"/>
      </rPr>
      <t xml:space="preserve"> plumbing i/c fabrication of bends / elbows, tees, reducers etc) inside the building (with necessary clamps, wooden/puf support, vibration isolators, primer/ enamel paint, fittings but excluding valves, strainers, gauges etc.)  as per specifications and as required complete in all respect.
</t>
    </r>
    <r>
      <rPr>
        <b/>
        <sz val="10"/>
        <color indexed="8"/>
        <rFont val="Calibri"/>
        <family val="2"/>
      </rPr>
      <t>Note:-</t>
    </r>
    <r>
      <rPr>
        <sz val="10"/>
        <color indexed="8"/>
        <rFont val="Calibri"/>
        <family val="2"/>
      </rPr>
      <t xml:space="preserve"> The Pipes of sizes </t>
    </r>
    <r>
      <rPr>
        <b/>
        <sz val="10"/>
        <color indexed="8"/>
        <rFont val="Calibri"/>
        <family val="2"/>
      </rPr>
      <t>150mm &amp; below shall be M.S. ‘C’ class</t>
    </r>
    <r>
      <rPr>
        <sz val="10"/>
        <color indexed="8"/>
        <rFont val="Calibri"/>
        <family val="2"/>
      </rPr>
      <t xml:space="preserve"> as per </t>
    </r>
    <r>
      <rPr>
        <b/>
        <sz val="10"/>
        <color indexed="8"/>
        <rFont val="Calibri"/>
        <family val="2"/>
      </rPr>
      <t>IS : 1239</t>
    </r>
    <r>
      <rPr>
        <sz val="10"/>
        <color indexed="8"/>
        <rFont val="Calibri"/>
        <family val="2"/>
      </rPr>
      <t xml:space="preserve"> and pipes size </t>
    </r>
    <r>
      <rPr>
        <b/>
        <sz val="10"/>
        <color indexed="8"/>
        <rFont val="Calibri"/>
        <family val="2"/>
      </rPr>
      <t>above 150mm</t>
    </r>
    <r>
      <rPr>
        <sz val="10"/>
        <color indexed="8"/>
        <rFont val="Calibri"/>
        <family val="2"/>
      </rPr>
      <t xml:space="preserve"> shall be welded black steel pipe heavy class as per </t>
    </r>
    <r>
      <rPr>
        <b/>
        <sz val="10"/>
        <color indexed="8"/>
        <rFont val="Calibri"/>
        <family val="2"/>
      </rPr>
      <t>IS: 3589</t>
    </r>
    <r>
      <rPr>
        <sz val="10"/>
        <color indexed="8"/>
        <rFont val="Calibri"/>
        <family val="2"/>
      </rPr>
      <t xml:space="preserve">, from minimum 6.35mm thick M.S. Sheet for pipes upto 350 mm dia. and from minimum 7mm thick MS sheet for pipes of 400 mm dia and above.
</t>
    </r>
  </si>
  <si>
    <r>
      <t>Supplying &amp; fixing</t>
    </r>
    <r>
      <rPr>
        <b/>
        <sz val="10"/>
        <color indexed="8"/>
        <rFont val="Calibri"/>
        <family val="2"/>
      </rPr>
      <t xml:space="preserve"> insulation</t>
    </r>
    <r>
      <rPr>
        <sz val="10"/>
        <color indexed="8"/>
        <rFont val="Calibri"/>
        <family val="2"/>
      </rPr>
      <t xml:space="preserve"> on existing MS 'C' class pipe over exposed surface/underground of following sizes with 50 mm thick upto 150mm pipe  and 75mm thick above 150mm pipe fire retardant </t>
    </r>
    <r>
      <rPr>
        <b/>
        <sz val="10"/>
        <color indexed="8"/>
        <rFont val="Calibri"/>
        <family val="2"/>
      </rPr>
      <t>thermocole</t>
    </r>
    <r>
      <rPr>
        <sz val="10"/>
        <color indexed="8"/>
        <rFont val="Calibri"/>
        <family val="2"/>
      </rPr>
      <t xml:space="preserve"> ( polystrene) moulded pipe section of density 20 kg/cu.m after a thick coat of cold setting adhesive (CPRX compound) , 500g polythene faced hessain cloth, wiremesh, sand-cement plaster &amp;  painting two or more coat to give even shade after applying one coat of ordinary paint etc complete as required. </t>
    </r>
  </si>
  <si>
    <r>
      <t xml:space="preserve">Supplying, fixing, testing and commissioning of following </t>
    </r>
    <r>
      <rPr>
        <b/>
        <sz val="10"/>
        <rFont val="Calibri"/>
        <family val="2"/>
      </rPr>
      <t>BUTTERFLY VALVE (MANUAL</t>
    </r>
    <r>
      <rPr>
        <sz val="10"/>
        <rFont val="Calibri"/>
        <family val="2"/>
      </rPr>
      <t xml:space="preserve">) with C I body </t>
    </r>
    <r>
      <rPr>
        <b/>
        <sz val="10"/>
        <rFont val="Calibri"/>
        <family val="2"/>
      </rPr>
      <t>SS Disc</t>
    </r>
    <r>
      <rPr>
        <sz val="10"/>
        <rFont val="Calibri"/>
        <family val="2"/>
      </rPr>
      <t xml:space="preserve">, Nitrile Rubber Seal &amp; Oring </t>
    </r>
    <r>
      <rPr>
        <b/>
        <sz val="10"/>
        <rFont val="Calibri"/>
        <family val="2"/>
      </rPr>
      <t>PN 16</t>
    </r>
    <r>
      <rPr>
        <sz val="10"/>
        <rFont val="Calibri"/>
        <family val="2"/>
      </rPr>
      <t xml:space="preserve"> pressure rating  size </t>
    </r>
    <r>
      <rPr>
        <b/>
        <sz val="10"/>
        <rFont val="Calibri"/>
        <family val="2"/>
      </rPr>
      <t>200 mm to 400 mm</t>
    </r>
    <r>
      <rPr>
        <sz val="10"/>
        <rFont val="Calibri"/>
        <family val="2"/>
      </rPr>
      <t xml:space="preserve"> </t>
    </r>
    <r>
      <rPr>
        <b/>
        <sz val="10"/>
        <rFont val="Calibri"/>
        <family val="2"/>
      </rPr>
      <t>gear type with removable wheel</t>
    </r>
    <r>
      <rPr>
        <sz val="10"/>
        <rFont val="Calibri"/>
        <family val="2"/>
      </rPr>
      <t xml:space="preserve"> and </t>
    </r>
    <r>
      <rPr>
        <b/>
        <sz val="10"/>
        <rFont val="Calibri"/>
        <family val="2"/>
      </rPr>
      <t>below 200 mm with hand lever operated</t>
    </r>
    <r>
      <rPr>
        <sz val="10"/>
        <rFont val="Calibri"/>
        <family val="2"/>
      </rPr>
      <t xml:space="preserve"> for chilled water/hot water circulation in the chilled water plumbing </t>
    </r>
    <r>
      <rPr>
        <b/>
        <sz val="10"/>
        <rFont val="Calibri"/>
        <family val="2"/>
      </rPr>
      <t>duly insulated</t>
    </r>
    <r>
      <rPr>
        <sz val="10"/>
        <rFont val="Calibri"/>
        <family val="2"/>
      </rPr>
      <t xml:space="preserve"> to the same specifications as the connected piping and adequately supported as per specifications as specified.</t>
    </r>
  </si>
  <si>
    <r>
      <t xml:space="preserve">Supplying, fixing, testing and commissioning of following </t>
    </r>
    <r>
      <rPr>
        <b/>
        <sz val="10"/>
        <rFont val="Calibri"/>
        <family val="2"/>
      </rPr>
      <t>Y - STRAINER</t>
    </r>
    <r>
      <rPr>
        <sz val="10"/>
        <rFont val="Calibri"/>
        <family val="2"/>
      </rPr>
      <t xml:space="preserve"> of Ductile CI Body flanged ends with stainless steel strainer for chilled / hot water circulation including insulation as specified.</t>
    </r>
  </si>
  <si>
    <r>
      <t xml:space="preserve">Providing &amp; fixing of  </t>
    </r>
    <r>
      <rPr>
        <b/>
        <sz val="10"/>
        <rFont val="Calibri"/>
        <family val="2"/>
      </rPr>
      <t>SS ball valve</t>
    </r>
    <r>
      <rPr>
        <sz val="10"/>
        <rFont val="Calibri"/>
        <family val="2"/>
      </rPr>
      <t xml:space="preserve"> of following size  with compatible to proportioning Copper/MS  pipe  i/c all necessary accessories, support /hangers, including old dismantling if any complete as reqd.</t>
    </r>
  </si>
  <si>
    <r>
      <t xml:space="preserve">Providing &amp; fixing of  </t>
    </r>
    <r>
      <rPr>
        <b/>
        <sz val="10"/>
        <rFont val="Calibri"/>
        <family val="2"/>
      </rPr>
      <t>Brass ball valve</t>
    </r>
    <r>
      <rPr>
        <sz val="10"/>
        <rFont val="Calibri"/>
        <family val="2"/>
      </rPr>
      <t xml:space="preserve"> of following size  with compatible to proportioning Copper/MS  pipe  i/c all necessary accessories, support /hangers, including old dismantling if any complete as reqd.</t>
    </r>
  </si>
  <si>
    <r>
      <t xml:space="preserve">Providing &amp; fixing in position the mercury in glass industrial type </t>
    </r>
    <r>
      <rPr>
        <b/>
        <sz val="10"/>
        <rFont val="Calibri"/>
        <family val="2"/>
      </rPr>
      <t>thermometers</t>
    </r>
    <r>
      <rPr>
        <sz val="10"/>
        <rFont val="Calibri"/>
        <family val="2"/>
      </rPr>
      <t xml:space="preserve"> complete as required.</t>
    </r>
  </si>
  <si>
    <r>
      <rPr>
        <b/>
        <sz val="10"/>
        <rFont val="Calibri"/>
        <family val="2"/>
      </rPr>
      <t>Cutting &amp; dismantling</t>
    </r>
    <r>
      <rPr>
        <sz val="10"/>
        <rFont val="Calibri"/>
        <family val="2"/>
      </rPr>
      <t xml:space="preserve"> of damaged and </t>
    </r>
    <r>
      <rPr>
        <b/>
        <sz val="10"/>
        <rFont val="Calibri"/>
        <family val="2"/>
      </rPr>
      <t>defective insulation</t>
    </r>
    <r>
      <rPr>
        <sz val="10"/>
        <rFont val="Calibri"/>
        <family val="2"/>
      </rPr>
      <t xml:space="preserve">, removing the thermocole , nitrile, PUF insulation or cladding from chilled water MS pipe line of size mentioned below  including hessian cloth, wire mesh, sand, cement, plaster, cleaning of pipe including shifting /dispose the waste material </t>
    </r>
    <r>
      <rPr>
        <b/>
        <sz val="10"/>
        <rFont val="Calibri"/>
        <family val="2"/>
      </rPr>
      <t xml:space="preserve">outside the premises of I.I.T. K. campus </t>
    </r>
    <r>
      <rPr>
        <sz val="10"/>
        <rFont val="Calibri"/>
        <family val="2"/>
      </rPr>
      <t>or desired location as reqd.</t>
    </r>
  </si>
  <si>
    <t>20 mm to 400 mm dia.</t>
  </si>
  <si>
    <r>
      <t xml:space="preserve">Providing and fixing </t>
    </r>
    <r>
      <rPr>
        <b/>
        <sz val="10"/>
        <rFont val="Calibri"/>
        <family val="2"/>
      </rPr>
      <t>Chlorinated Polyvinyl Chloride (CPVC) pipes</t>
    </r>
    <r>
      <rPr>
        <sz val="10"/>
        <rFont val="Calibri"/>
        <family val="2"/>
      </rPr>
      <t xml:space="preserve">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t>
    </r>
  </si>
  <si>
    <r>
      <t xml:space="preserve">Providing &amp; fixing of  </t>
    </r>
    <r>
      <rPr>
        <b/>
        <sz val="10"/>
        <rFont val="Calibri"/>
        <family val="2"/>
      </rPr>
      <t>Thermal protecting layer</t>
    </r>
    <r>
      <rPr>
        <sz val="10"/>
        <rFont val="Calibri"/>
        <family val="2"/>
      </rPr>
      <t xml:space="preserve">  (double coat ) painting over exposed MS/copper pipe insulation outer surface with aapproved make chemical, shade and glass clothc as per standared specification compete as required.</t>
    </r>
  </si>
  <si>
    <r>
      <t xml:space="preserve">Supplying &amp; fixing, insulation on existing  pipe overhead/ underground of  following sizes  with 25 mm thick Aluminium faced </t>
    </r>
    <r>
      <rPr>
        <b/>
        <sz val="10"/>
        <rFont val="Calibri"/>
        <family val="2"/>
      </rPr>
      <t xml:space="preserve">XLPE foam pipe section </t>
    </r>
    <r>
      <rPr>
        <sz val="10"/>
        <rFont val="Calibri"/>
        <family val="2"/>
      </rPr>
      <t xml:space="preserve">fixing with dentride and tightening of insulation section  PVC tape to be wrapped all around the joints. of insulation etc complete as required. </t>
    </r>
  </si>
  <si>
    <r>
      <t xml:space="preserve">Making </t>
    </r>
    <r>
      <rPr>
        <b/>
        <sz val="10"/>
        <rFont val="Calibri"/>
        <family val="2"/>
      </rPr>
      <t>wall opening</t>
    </r>
    <r>
      <rPr>
        <sz val="10"/>
        <rFont val="Calibri"/>
        <family val="2"/>
      </rPr>
      <t xml:space="preserve"> up to 750 mm dia/Suitable in any type / thick  of wall for pipe/duct etc and re-closing the opening with brick, sand, cement  and  plaster up to 20 mm i/c re-painting as per existing desigine/shape complete as required.  </t>
    </r>
  </si>
  <si>
    <r>
      <t xml:space="preserve">Supply,  installation, balancing and commissioning of  fabricated at site  GSS  sheet metal rectangular/round  </t>
    </r>
    <r>
      <rPr>
        <b/>
        <sz val="10"/>
        <color indexed="8"/>
        <rFont val="Calibri"/>
        <family val="2"/>
      </rPr>
      <t>ducting</t>
    </r>
    <r>
      <rPr>
        <sz val="10"/>
        <color indexed="8"/>
        <rFont val="Calibri"/>
        <family val="2"/>
      </rPr>
      <t xml:space="preserve"> complete with neoprene rubber gaskets, elbows, splitter dampers, vanes, hangers, supports etc. as per approved drawings and specifications of following sheet thickness complete as required. </t>
    </r>
  </si>
  <si>
    <r>
      <t xml:space="preserve">Supply, installation, testing and commissioning of </t>
    </r>
    <r>
      <rPr>
        <b/>
        <sz val="10"/>
        <color indexed="8"/>
        <rFont val="Calibri"/>
        <family val="2"/>
      </rPr>
      <t>GI volume control duct damper</t>
    </r>
    <r>
      <rPr>
        <sz val="10"/>
        <color indexed="8"/>
        <rFont val="Calibri"/>
        <family val="2"/>
      </rPr>
      <t xml:space="preserve"> complete with neoprene rubber gaskets, nuts, bolts, screws linkages, flanges etc, as per specifications.</t>
    </r>
  </si>
  <si>
    <r>
      <t xml:space="preserve">Supplying &amp; fixing of powder coated extruded </t>
    </r>
    <r>
      <rPr>
        <b/>
        <sz val="10"/>
        <color indexed="8"/>
        <rFont val="Calibri"/>
        <family val="2"/>
      </rPr>
      <t>aluminium Return Air Grills</t>
    </r>
    <r>
      <rPr>
        <sz val="10"/>
        <color indexed="8"/>
        <rFont val="Calibri"/>
        <family val="2"/>
      </rPr>
      <t xml:space="preserve"> with louvers but without volume control dampers complete as required.</t>
    </r>
  </si>
  <si>
    <r>
      <t xml:space="preserve">Providing &amp; fixing of accoustic insulation with </t>
    </r>
    <r>
      <rPr>
        <b/>
        <sz val="10"/>
        <color indexed="8"/>
        <rFont val="Calibri"/>
        <family val="2"/>
      </rPr>
      <t xml:space="preserve">open cell nitrile rubber sheet </t>
    </r>
    <r>
      <rPr>
        <sz val="10"/>
        <color indexed="8"/>
        <rFont val="Calibri"/>
        <family val="2"/>
      </rPr>
      <t>(Accosound) supersilence of following thickness, on existing surface with adhesive i/c nut,bot washer as req on duct. and accessories etc. complete as required.</t>
    </r>
  </si>
  <si>
    <r>
      <t xml:space="preserve">Providing &amp; fixing of thermal insulation  with aluminium foil faced  </t>
    </r>
    <r>
      <rPr>
        <b/>
        <sz val="10"/>
        <color indexed="8"/>
        <rFont val="Calibri"/>
        <family val="2"/>
      </rPr>
      <t>XLPE Class 'O' insulation sheet</t>
    </r>
    <r>
      <rPr>
        <sz val="10"/>
        <color indexed="8"/>
        <rFont val="Calibri"/>
        <family val="2"/>
      </rPr>
      <t xml:space="preserve"> of following thickness  on existing surface of pipe/duct with dentrite/adhesive etc.The joints shall be sealed with 50 mm wide and  self  adhesive  PVC/ Aluminum  tape complete as required.</t>
    </r>
  </si>
  <si>
    <r>
      <t xml:space="preserve">Providing &amp; fixing of  </t>
    </r>
    <r>
      <rPr>
        <b/>
        <sz val="10"/>
        <color indexed="8"/>
        <rFont val="Calibri"/>
        <family val="2"/>
      </rPr>
      <t>Thermal protecting layer</t>
    </r>
    <r>
      <rPr>
        <sz val="10"/>
        <color indexed="8"/>
        <rFont val="Calibri"/>
        <family val="2"/>
      </rPr>
      <t xml:space="preserve">  (double coat ) painting over exposed metalic </t>
    </r>
    <r>
      <rPr>
        <b/>
        <sz val="10"/>
        <color indexed="8"/>
        <rFont val="Calibri"/>
        <family val="2"/>
      </rPr>
      <t xml:space="preserve">Duct </t>
    </r>
    <r>
      <rPr>
        <sz val="10"/>
        <color indexed="8"/>
        <rFont val="Calibri"/>
        <family val="2"/>
      </rPr>
      <t>insulation outer surface with aapproved make chemical, shade and glass clothc as per standared specification compete as required.</t>
    </r>
  </si>
  <si>
    <r>
      <t xml:space="preserve">P&amp;F of fire retardant </t>
    </r>
    <r>
      <rPr>
        <b/>
        <sz val="10"/>
        <color indexed="8"/>
        <rFont val="Calibri"/>
        <family val="2"/>
      </rPr>
      <t>double layer cloth canvass</t>
    </r>
    <r>
      <rPr>
        <sz val="10"/>
        <color indexed="8"/>
        <rFont val="Calibri"/>
        <family val="2"/>
      </rPr>
      <t xml:space="preserve"> made (upto 300 mm vide) with heavy clothes and suitable frame with G.I washer, nuts &amp; bolts in suitable size. i/c Zip if req.  And jointing both sides with suitable gaskets complete as reqd.</t>
    </r>
  </si>
  <si>
    <r>
      <t xml:space="preserve">Providing and fixing double </t>
    </r>
    <r>
      <rPr>
        <b/>
        <sz val="10"/>
        <color indexed="8"/>
        <rFont val="Calibri"/>
        <family val="2"/>
      </rPr>
      <t>scaffolding system</t>
    </r>
    <r>
      <rPr>
        <sz val="10"/>
        <color indexed="8"/>
        <rFont val="Calibri"/>
        <family val="2"/>
      </rPr>
      <t xml:space="preserve"> (cup lock type) on the exterior side of building/structure, upto 25 metre height, above ground level, including additional rows of scaffolding in stepped manner as per requirement of site, made with 40mm dia M.S. tube, placed 1.5 metre centre to centre, horizontal &amp; vertical tubes joint with cup &amp; lock system with M.S. Tubes, M.S. tube challis, M.S. clamps and staircase system in the scaffolding for working platform etc. and maintaining it in a serviceable condition for execution of work of cleaning and/ or pointing and/ or applying chemical and removing it thereafter. The scaffolding system shall be stiffened with bracings, runners, connecting with the building etc, wherever required, if feasible, for inspection of work at required locations with essential safety features for the workmen etc., complete as per directions and approval of Engineer-in-charge.Note:- (1) The elevational area of the scaffolding shall be measured for payment purpose.(2) The payment will be made once only for execution of all items for such works.</t>
    </r>
  </si>
  <si>
    <r>
      <t xml:space="preserve">Providing and fixing </t>
    </r>
    <r>
      <rPr>
        <b/>
        <sz val="10"/>
        <rFont val="Calibri"/>
        <family val="2"/>
      </rPr>
      <t>double scaffolding system</t>
    </r>
    <r>
      <rPr>
        <sz val="10"/>
        <rFont val="Calibri"/>
        <family val="2"/>
      </rPr>
      <t xml:space="preserve"> (cup lock type) on the exterior side of building/structure, above ground level, including additional rows of scaffolding in stepped manner as per requirement of site, made with 40mm dia M.S. tube, placed 1.5 meter centre to centre, horizontal &amp; vertical tubes joint with cup &amp; lock system with M.S. Tubes, M.S. tube challis, M.S. clamps and staircase system in the scaffolding for working platform etc.complete as per directions and approval of Engineer-in-charge.</t>
    </r>
  </si>
  <si>
    <r>
      <t xml:space="preserve">Dismantling &amp; removing of </t>
    </r>
    <r>
      <rPr>
        <b/>
        <sz val="10"/>
        <rFont val="Calibri"/>
        <family val="2"/>
      </rPr>
      <t xml:space="preserve">Air-washer  </t>
    </r>
    <r>
      <rPr>
        <sz val="10"/>
        <rFont val="Calibri"/>
        <family val="2"/>
      </rPr>
      <t>(floor / ceiling type) with associated parts and disconnecting from pipe line &amp; ducting  i/c lifting, shifting etc complete as reqd.</t>
    </r>
  </si>
  <si>
    <r>
      <t xml:space="preserve">Dismantling and removing of </t>
    </r>
    <r>
      <rPr>
        <b/>
        <sz val="10"/>
        <rFont val="Calibri"/>
        <family val="2"/>
      </rPr>
      <t>existing old ducts</t>
    </r>
    <r>
      <rPr>
        <sz val="10"/>
        <rFont val="Calibri"/>
        <family val="2"/>
      </rPr>
      <t xml:space="preserve"> of any size, i/c removing of hangers , flanges , damper, diffuser, grill and depositing in the sectional store i/c lifting, shifting etc complete as reqd.</t>
    </r>
  </si>
  <si>
    <t>Supply, laying, affecting   connections   and Testing   of   the   following sizes of 1.1 KV armoured XLPE insulated aluminium/ copper conductor cables.   Cables shall be inclusive of all clamps, saddles, screws, cable identification tags, cable terminal  joints  including  terminal lugs,   insulating   tapes,    affecting   terminal connections  to   the    equipment  as   per the specifications and as required.</t>
  </si>
  <si>
    <t>4C      x      2.5   Sqmm cable      (Copper)</t>
  </si>
  <si>
    <t>RM</t>
  </si>
  <si>
    <r>
      <t xml:space="preserve">Providing, laying, testing, and commissioning of following size  </t>
    </r>
    <r>
      <rPr>
        <b/>
        <sz val="10"/>
        <color indexed="8"/>
        <rFont val="Calibri"/>
        <family val="2"/>
      </rPr>
      <t>Un-armoured</t>
    </r>
    <r>
      <rPr>
        <sz val="10"/>
        <color indexed="8"/>
        <rFont val="Calibri"/>
        <family val="2"/>
      </rPr>
      <t xml:space="preserve"> XLPE insulated </t>
    </r>
    <r>
      <rPr>
        <b/>
        <sz val="10"/>
        <color indexed="8"/>
        <rFont val="Calibri"/>
        <family val="2"/>
      </rPr>
      <t>Copper conductor power/control cable</t>
    </r>
    <r>
      <rPr>
        <sz val="10"/>
        <color indexed="8"/>
        <rFont val="Calibri"/>
        <family val="2"/>
      </rPr>
      <t xml:space="preserve"> of following size on surface/recessed complete as required.</t>
    </r>
  </si>
  <si>
    <t>2 Core x  1.5   Sqmm   cable</t>
  </si>
  <si>
    <t>3 Core X 1.5  Sqmm   cable</t>
  </si>
  <si>
    <t>Providing and fixing 6 SWG dia G.I. wire on surface or in recess for loop earthing as required.</t>
  </si>
  <si>
    <r>
      <t xml:space="preserve">Providing and fixing of Single Phase </t>
    </r>
    <r>
      <rPr>
        <b/>
        <sz val="10"/>
        <rFont val="Calibri"/>
        <family val="2"/>
      </rPr>
      <t xml:space="preserve">Plug top </t>
    </r>
    <r>
      <rPr>
        <sz val="10"/>
        <rFont val="Calibri"/>
        <family val="2"/>
      </rPr>
      <t xml:space="preserve"> ISI Marked for  AC (FCU) unit  etc i/c dismantling old plug top if any complete as required.  (Make:- Anchor or Equivalent)  </t>
    </r>
  </si>
  <si>
    <r>
      <t>Supply and fixing PVC/UPVC mini trunking (</t>
    </r>
    <r>
      <rPr>
        <b/>
        <sz val="10"/>
        <rFont val="Calibri"/>
        <family val="2"/>
      </rPr>
      <t>casing-caping</t>
    </r>
    <r>
      <rPr>
        <sz val="10"/>
        <rFont val="Calibri"/>
        <family val="2"/>
      </rPr>
      <t xml:space="preserve">) &amp; </t>
    </r>
    <r>
      <rPr>
        <b/>
        <sz val="10"/>
        <rFont val="Calibri"/>
        <family val="2"/>
      </rPr>
      <t>flexible conduit</t>
    </r>
    <r>
      <rPr>
        <sz val="10"/>
        <rFont val="Calibri"/>
        <family val="2"/>
      </rPr>
      <t xml:space="preserve"> of following size white-system with independent cover etc. as reqd</t>
    </r>
  </si>
  <si>
    <r>
      <t xml:space="preserve">Supplying and fixing of following sizes of medium class </t>
    </r>
    <r>
      <rPr>
        <b/>
        <sz val="10"/>
        <rFont val="Calibri"/>
        <family val="2"/>
      </rPr>
      <t xml:space="preserve">PVC conduit </t>
    </r>
    <r>
      <rPr>
        <sz val="10"/>
        <rFont val="Calibri"/>
        <family val="2"/>
      </rPr>
      <t xml:space="preserve">along with accessories in surface/recess including cutting the wall and making good the same in case of recessed conduit as required. </t>
    </r>
  </si>
  <si>
    <r>
      <t xml:space="preserve">P &amp; F ,testing and commissioning </t>
    </r>
    <r>
      <rPr>
        <b/>
        <sz val="10"/>
        <color indexed="8"/>
        <rFont val="Calibri"/>
        <family val="2"/>
      </rPr>
      <t>Three Phase Starter</t>
    </r>
    <r>
      <rPr>
        <sz val="10"/>
        <color indexed="8"/>
        <rFont val="Calibri"/>
        <family val="2"/>
      </rPr>
      <t xml:space="preserve"> suitable for Motor up to 1.0 -7.5 HP  Amp range 1.5 -9.3 A max, built  in powder coated MS Box enclosure with  Start - Stop push buttons etc complete as required.</t>
    </r>
  </si>
  <si>
    <r>
      <rPr>
        <b/>
        <sz val="10"/>
        <rFont val="Calibri"/>
        <family val="2"/>
      </rPr>
      <t>Cutting and dismantling of damaged and defective MS'C' class pipe</t>
    </r>
    <r>
      <rPr>
        <sz val="10"/>
        <rFont val="Calibri"/>
        <family val="2"/>
      </rPr>
      <t xml:space="preserve"> of size as mentioned below ( exposed over the surface/ underground ) i/c shifting the same to sectional store or desired location i/c cartage.</t>
    </r>
  </si>
  <si>
    <r>
      <t xml:space="preserve">Providing &amp; fixing of  </t>
    </r>
    <r>
      <rPr>
        <b/>
        <sz val="10"/>
        <rFont val="Calibri"/>
        <family val="2"/>
      </rPr>
      <t>Brass Ball valve with Y-strainer</t>
    </r>
    <r>
      <rPr>
        <sz val="10"/>
        <rFont val="Calibri"/>
        <family val="2"/>
      </rPr>
      <t xml:space="preserve"> of following size  with compatible to proportioning Copper/MS  pipe  i/c all necessary support /hangers &amp; dismantling old if any complete as reqd.</t>
    </r>
  </si>
  <si>
    <r>
      <t xml:space="preserve">Providing &amp; fixing of  </t>
    </r>
    <r>
      <rPr>
        <b/>
        <sz val="10"/>
        <rFont val="Calibri"/>
        <family val="2"/>
      </rPr>
      <t>Brass Air-Vent</t>
    </r>
    <r>
      <rPr>
        <sz val="10"/>
        <rFont val="Calibri"/>
        <family val="2"/>
      </rPr>
      <t xml:space="preserve"> of following size  with compatible Copper/MS  pipe  i/c all necessary accessories &amp; dismantling old if any complete as reqd.</t>
    </r>
  </si>
  <si>
    <r>
      <t xml:space="preserve">Providing, laying &amp; fixing of </t>
    </r>
    <r>
      <rPr>
        <b/>
        <sz val="10"/>
        <rFont val="Calibri"/>
        <family val="2"/>
      </rPr>
      <t xml:space="preserve">rain forced fiber flexible/soft  PVC </t>
    </r>
    <r>
      <rPr>
        <sz val="10"/>
        <rFont val="Calibri"/>
        <family val="2"/>
      </rPr>
      <t>pipe of size given below etc. complete as reqd.</t>
    </r>
  </si>
  <si>
    <r>
      <t xml:space="preserve">Supply &amp; fixing of </t>
    </r>
    <r>
      <rPr>
        <b/>
        <sz val="10"/>
        <rFont val="Calibri"/>
        <family val="2"/>
      </rPr>
      <t>copper piping 5/8" or 6/8" with 19 mm</t>
    </r>
    <r>
      <rPr>
        <sz val="10"/>
        <rFont val="Calibri"/>
        <family val="2"/>
      </rPr>
      <t xml:space="preserve"> thick Class "O" Nitrile insulation on surface / recessed with flair nut, clamps etc.  complete as reqd.</t>
    </r>
  </si>
  <si>
    <r>
      <t xml:space="preserve">Providing &amp; fixing of </t>
    </r>
    <r>
      <rPr>
        <b/>
        <sz val="10"/>
        <rFont val="Calibri"/>
        <family val="2"/>
      </rPr>
      <t xml:space="preserve"> Thermal protecting layer</t>
    </r>
    <r>
      <rPr>
        <sz val="10"/>
        <rFont val="Calibri"/>
        <family val="2"/>
      </rPr>
      <t xml:space="preserve">  (double coat ) painting over exposed MS/copper pipe insulation outer surface with approved make chemical, shade and glass cloth as per standard specification compete as required.</t>
    </r>
  </si>
  <si>
    <r>
      <t xml:space="preserve">Supply, laying /fixing, testing and commissioning of </t>
    </r>
    <r>
      <rPr>
        <b/>
        <sz val="11"/>
        <rFont val="Calibri"/>
        <family val="2"/>
      </rPr>
      <t>MS Heavy 'C' class pipe ( IS :1239 up 150mm &amp; IS :3589 above 150mm )</t>
    </r>
    <r>
      <rPr>
        <sz val="11"/>
        <rFont val="Calibri"/>
        <family val="2"/>
      </rPr>
      <t xml:space="preserve"> of following sizes for chilled/ condenser water piping on surface / underground ( including fabrication of bends / elbows, tees, reducers, sockets, unions etc) with wooden / PUF block, masonry support / MS angle-clamp two coats primer/ enamel paint, vibration isolators and fittings as per standard specification complete as required.</t>
    </r>
  </si>
  <si>
    <t>125 mm</t>
  </si>
  <si>
    <t>150 mm</t>
  </si>
  <si>
    <r>
      <t xml:space="preserve">Supplying &amp; fixing </t>
    </r>
    <r>
      <rPr>
        <b/>
        <sz val="11"/>
        <rFont val="Calibri"/>
        <family val="2"/>
      </rPr>
      <t>insulation</t>
    </r>
    <r>
      <rPr>
        <sz val="11"/>
        <rFont val="Calibri"/>
        <family val="2"/>
      </rPr>
      <t xml:space="preserve"> on existing MS 'C' class pipe over exposed surface/underground of following sizes with 50/75 mm thick fire retardant </t>
    </r>
    <r>
      <rPr>
        <b/>
        <sz val="11"/>
        <rFont val="Calibri"/>
        <family val="2"/>
      </rPr>
      <t>thermocole (polystyrene) molded pipe section of density 20 kg/cu.m</t>
    </r>
    <r>
      <rPr>
        <sz val="11"/>
        <rFont val="Calibri"/>
        <family val="2"/>
      </rPr>
      <t xml:space="preserve"> after a thick coat of cold setting adhesive (CPRX compound) wrapping with  500g polythene faced hessian cloth, wire mesh, sand-cement plaster &amp;  enamel painting two or more coat to give even shade after applying one coat of ordinary paint etc complete as required. </t>
    </r>
  </si>
  <si>
    <t>25 mm (50MM thick insulation)</t>
  </si>
  <si>
    <t>32 mm (50MM thick insulation)</t>
  </si>
  <si>
    <t>40 mm (50MM thick insulation)</t>
  </si>
  <si>
    <t>100 mm (50MM thick insulation)</t>
  </si>
  <si>
    <t>125 mm (50MM thick insulation)</t>
  </si>
  <si>
    <t>150 mm (50MM thick insulation)</t>
  </si>
  <si>
    <r>
      <t>SITC of</t>
    </r>
    <r>
      <rPr>
        <b/>
        <sz val="11"/>
        <rFont val="Calibri"/>
        <family val="2"/>
      </rPr>
      <t xml:space="preserve"> Butterfly valves</t>
    </r>
    <r>
      <rPr>
        <sz val="11"/>
        <rFont val="Calibri"/>
        <family val="2"/>
      </rPr>
      <t xml:space="preserve"> CI body with </t>
    </r>
    <r>
      <rPr>
        <b/>
        <sz val="11"/>
        <rFont val="Calibri"/>
        <family val="2"/>
      </rPr>
      <t>SS Disc</t>
    </r>
    <r>
      <rPr>
        <sz val="11"/>
        <rFont val="Calibri"/>
        <family val="2"/>
      </rPr>
      <t xml:space="preserve">  Nitrile Rubber Seal &amp; O- Ring PN 16 pressure rating for chilled water with hand lever operated including nut, bolt, flanges, gasket and insulation of valve  as kind of existing pipe etc. complete as reqd.</t>
    </r>
  </si>
  <si>
    <t>125mm</t>
  </si>
  <si>
    <t>Supplying, Fixing, testing and commissioning of fire dampers in supply air duct/main branch and return air path as and where required of required sizes i/c control wiring, the damper shall be motorized and spring return so as to close the damper in the event of power failure automatically and open the same in case of power being restored. The spring return action shall be inbuilt mechanism and not externally mounted. The damper shall also be closed in the event of fire signal complete as required and as per specifications.</t>
  </si>
  <si>
    <t>Fire damper</t>
  </si>
  <si>
    <t>sq.mtr</t>
  </si>
  <si>
    <t xml:space="preserve">Actuator with smoke detector </t>
  </si>
  <si>
    <r>
      <t xml:space="preserve">Providing &amp; fixing of thermal insulation  </t>
    </r>
    <r>
      <rPr>
        <b/>
        <sz val="11"/>
        <rFont val="Calibri"/>
        <family val="2"/>
      </rPr>
      <t>with aluminum foil faced nitral rubber Class 'O' sheet</t>
    </r>
    <r>
      <rPr>
        <sz val="11"/>
        <rFont val="Calibri"/>
        <family val="2"/>
      </rPr>
      <t xml:space="preserve"> of following thickness  on existing surface of duct with dendrite/adhesive etc.The joints shall be sealed with 50 mm wide and  self  adhesive  PVC/Aluminum  tape complete as required.</t>
    </r>
  </si>
  <si>
    <t xml:space="preserve">13 mm </t>
  </si>
  <si>
    <t xml:space="preserve">19 mm </t>
  </si>
  <si>
    <t xml:space="preserve">Supply, Installation  and  Testing  of  125mm deep  double Anti vibration  Flexible Joints  made  out of imported fire retardant  fabric with extruded aluminium  frame/ flange  on  both  sides  of approved make.  </t>
  </si>
  <si>
    <t>Supplying &amp; fixing of powder coated extruded aluminium supply Air Grills with volume control dampers complete as required.</t>
  </si>
  <si>
    <t>Supplying &amp; fixing of powder coated extruded aluminium Return Air Grills without volume control dampers complete as required.</t>
  </si>
  <si>
    <t>Supplying, fixing testing commissioning of supply air diffusers of powder coated aluminium with aluminium volume control dampers with anti smudge ring &amp; removable core.</t>
  </si>
  <si>
    <t>Supplying, fixing testing commissioning of Return air diffusers of powder coated aluminium without volume control dampers with anti smudge ring &amp; removable core.</t>
  </si>
  <si>
    <t>Supply and fixing of acoustic lining of supply air duct and plenum with 25 mm thick resin bonded glass wool having density of 32 kg/m³, with 25 mm X 25 mm GI section of 1.25 mm thick, at 600 mm centre to centre covered with Reinforced Plastic tissue paper and 0.5 mm thick perforated aluminum sheet fixed to inside surface of ducts with cadmium plated nuts, bolts, stick pins, CPRX compound etc. complete as required and as per specifications.</t>
  </si>
  <si>
    <t>item no. 1</t>
  </si>
  <si>
    <t>item no. 2</t>
  </si>
  <si>
    <t>item no. 4</t>
  </si>
  <si>
    <t>item no. 5</t>
  </si>
  <si>
    <t>item no. 6</t>
  </si>
  <si>
    <t>item no. 7</t>
  </si>
  <si>
    <t>item no. 8</t>
  </si>
  <si>
    <t>item no. 9</t>
  </si>
  <si>
    <t>item no. 10</t>
  </si>
  <si>
    <t>item no. 11</t>
  </si>
  <si>
    <t>item no. 12</t>
  </si>
  <si>
    <t>item no. 13</t>
  </si>
  <si>
    <t>item no. 14</t>
  </si>
  <si>
    <t>item no. 15</t>
  </si>
  <si>
    <t>item no. 16</t>
  </si>
  <si>
    <t>item no. 17</t>
  </si>
  <si>
    <t>item no. 18</t>
  </si>
  <si>
    <t>item no. 19</t>
  </si>
  <si>
    <t>item no. 20</t>
  </si>
  <si>
    <t>item no. 21</t>
  </si>
  <si>
    <t>item no. 22</t>
  </si>
  <si>
    <t>item no. 23</t>
  </si>
  <si>
    <t>item no. 24</t>
  </si>
  <si>
    <t>item no. 25</t>
  </si>
  <si>
    <t>item no. 26</t>
  </si>
  <si>
    <t>item no. 27</t>
  </si>
  <si>
    <t>item no. 28</t>
  </si>
  <si>
    <t>item no. 29</t>
  </si>
  <si>
    <t>item no. 30</t>
  </si>
  <si>
    <t>item no. 31</t>
  </si>
  <si>
    <t>item no. 32</t>
  </si>
  <si>
    <t>item no. 33</t>
  </si>
  <si>
    <t>item no. 34</t>
  </si>
  <si>
    <t>item no. 35</t>
  </si>
  <si>
    <t>item no. 36</t>
  </si>
  <si>
    <t>item no. 37</t>
  </si>
  <si>
    <t>item no. 38</t>
  </si>
  <si>
    <t>item no. 39</t>
  </si>
  <si>
    <t>item no. 40</t>
  </si>
  <si>
    <t>item no. 41</t>
  </si>
  <si>
    <t>item no. 42</t>
  </si>
  <si>
    <t>item no. 43</t>
  </si>
  <si>
    <t>item no. 44</t>
  </si>
  <si>
    <t>item no. 45</t>
  </si>
  <si>
    <t>item no. 46</t>
  </si>
  <si>
    <t>item no. 47</t>
  </si>
  <si>
    <t>item no. 48</t>
  </si>
  <si>
    <t>item no. 49</t>
  </si>
  <si>
    <t>item no. 50</t>
  </si>
  <si>
    <t>item no. 51</t>
  </si>
  <si>
    <t>item no. 52</t>
  </si>
  <si>
    <t>item no. 53</t>
  </si>
  <si>
    <t>item no. 54</t>
  </si>
  <si>
    <t>item no. 55</t>
  </si>
  <si>
    <t>item no. 56</t>
  </si>
  <si>
    <t>item no. 57</t>
  </si>
  <si>
    <t>item no. 58</t>
  </si>
  <si>
    <t>item no. 59</t>
  </si>
  <si>
    <t>item no. 60</t>
  </si>
  <si>
    <t>item no. 61</t>
  </si>
  <si>
    <t>item no. 62</t>
  </si>
  <si>
    <t>item no. 63</t>
  </si>
  <si>
    <t>item no. 64</t>
  </si>
  <si>
    <t>item no. 65</t>
  </si>
  <si>
    <t>item no. 66</t>
  </si>
  <si>
    <t>item no. 67</t>
  </si>
  <si>
    <t>item no. 68</t>
  </si>
  <si>
    <t>item no. 69</t>
  </si>
  <si>
    <t>item no. 70</t>
  </si>
  <si>
    <t>item no. 71</t>
  </si>
  <si>
    <t>item no. 72</t>
  </si>
  <si>
    <t>item no. 73</t>
  </si>
  <si>
    <t>item no. 74</t>
  </si>
  <si>
    <t>item no. 75</t>
  </si>
  <si>
    <t>item no. 76</t>
  </si>
  <si>
    <t>item no. 77</t>
  </si>
  <si>
    <t>item no. 78</t>
  </si>
  <si>
    <t>item no. 79</t>
  </si>
  <si>
    <t>item no. 80</t>
  </si>
  <si>
    <t>item no. 81</t>
  </si>
  <si>
    <t>item no. 82</t>
  </si>
  <si>
    <t>item no. 83</t>
  </si>
  <si>
    <t>item no. 84</t>
  </si>
  <si>
    <t>item no. 85</t>
  </si>
  <si>
    <t>item no. 86</t>
  </si>
  <si>
    <t>item no. 87</t>
  </si>
  <si>
    <t>item no. 88</t>
  </si>
  <si>
    <t>item no. 89</t>
  </si>
  <si>
    <t>item no. 90</t>
  </si>
  <si>
    <t>item no. 91</t>
  </si>
  <si>
    <t>item no. 92</t>
  </si>
  <si>
    <t>item no. 93</t>
  </si>
  <si>
    <t>item no. 94</t>
  </si>
  <si>
    <t>item no. 95</t>
  </si>
  <si>
    <t>item no. 96</t>
  </si>
  <si>
    <t>item no. 97</t>
  </si>
  <si>
    <t>item no. 98</t>
  </si>
  <si>
    <t>item no. 99</t>
  </si>
  <si>
    <t>item no. 100</t>
  </si>
  <si>
    <t>item no. 101</t>
  </si>
  <si>
    <t>item no. 102</t>
  </si>
  <si>
    <t>item no. 103</t>
  </si>
  <si>
    <t>item no. 104</t>
  </si>
  <si>
    <t>item no. 105</t>
  </si>
  <si>
    <t>item no. 106</t>
  </si>
  <si>
    <t>item no. 107</t>
  </si>
  <si>
    <t>item no. 108</t>
  </si>
  <si>
    <t>item no. 109</t>
  </si>
  <si>
    <t>item no. 110</t>
  </si>
  <si>
    <t>item no. 111</t>
  </si>
  <si>
    <t>item no. 112</t>
  </si>
  <si>
    <t>item no. 113</t>
  </si>
  <si>
    <t>item no. 114</t>
  </si>
  <si>
    <t>item no. 115</t>
  </si>
  <si>
    <t>item no. 116</t>
  </si>
  <si>
    <t>item no. 117</t>
  </si>
  <si>
    <t>item no. 118</t>
  </si>
  <si>
    <t>item no. 119</t>
  </si>
  <si>
    <t>item no. 120</t>
  </si>
  <si>
    <t>item no. 121</t>
  </si>
  <si>
    <t>item no. 122</t>
  </si>
  <si>
    <t>item no. 123</t>
  </si>
  <si>
    <t>item no. 124</t>
  </si>
  <si>
    <t>item no. 125</t>
  </si>
  <si>
    <t>item no. 3</t>
  </si>
  <si>
    <t>Supply, Installation, Testing and Commissioning of AHRI certified, triple blower with 3 motor, double skin sheet  metal  construction, thermal break profile, floor mounted horizontal air  handling units  without  mixing box, with supply air (AL) damper, 48+_2 mm  thick  injected PUF  of density    not   less  than 40Kg/CuM.The  air  handling  units  shall  be  complete with 50mm thick synthetic  type pre- filters with Aluminium wire mess,  cooling  coil  (minimum thickness 0.5mm ) section   with  6/8 RD  seamless solid drawn copper tubes  and  aluminium  fins construction,  fan section shall be AMCA certified centrifugal type with DIDW  blades  complete  with backward  curved   DIDW  centrifugal   fan, Min 55 mm wg SP, belt  drive/ direct driven   package, limits switch, marine light &amp; stainless steel  drain  pan ( minimum thickness 1.25 mm and 13 mm close nitrile insulation )  and   vibration  isolation spring/cushy-foot mount. AHUs shall be   selected for  a  maximum   face  velocity of 500 FPM (2.5 MPS). Maximum outlet air velocity shall not exceed 2000 FPM (10.1 MPS). The motor shall be IE-3 complete as per specifications.</t>
  </si>
  <si>
    <t>Cutting &amp; dismantling of condenser / chilled water pipe line with grinder/welding machine/gas cutter for drain out the water from supply and return pipe line and making good after new connectin, leakage repairing i/c re-filling of water in  pipe line size from 20 mm to 400 mm dia including isolation of defective pipeline, valve operation, testing &amp; commissioning etc as required.</t>
  </si>
  <si>
    <t>Supply, laying /fixing, testing and commissioning of MS Heavy 'C' class pipe ( IS :1239 up 150mm &amp; IS :3589 above 150mm ) of following sizes for chilled/ condenser water piping on surface / underground ( including fabrication of bends / elbows, tees, reducers, sockets, unions etc) with wooden / PUF block, masonry support / MS angle-clamp two coats primer/ enamel paint, vibration isolators and fittings as per standard specification complete as required.</t>
  </si>
  <si>
    <t xml:space="preserve">Supplying &amp; fixing insulation on existing MS 'C' class pipe over exposed surface/underground of following sizes with 50/75 mm thick fire retardant thermocole (polystyrene) molded pipe section of density 20 kg/cu.m after a thick coat of cold setting adhesive (CPRX compound) wrapping with  500g polythene faced hessian cloth, wire mesh, sand-cement plaster &amp;  enamel painting two or more coat to give even shade after applying one coat of ordinary paint etc complete as required. </t>
  </si>
  <si>
    <t>SITC of Butterfly valves CI body with SS Disc  Nitrile Rubber Seal &amp; O- Ring PN 16 pressure rating for chilled water with hand lever operated including nut, bolt, flanges, gasket and insulation of valve  as kind of existing pipe etc. complete as reqd.</t>
  </si>
  <si>
    <t>Providing &amp; fixing of thermal insulation  with aluminum foil faced nitral rubber Class 'O' sheet of following thickness  on existing surface of duct with dendrite/adhesive etc.The joints shall be sealed with 50 mm wide and  self  adhesive  PVC/Aluminum  tape complete as required.</t>
  </si>
  <si>
    <t>Tender Inviting Authority: DOIP, IIT Kanpur</t>
  </si>
  <si>
    <r>
      <t xml:space="preserve">Supply, Installation, Testing and Commissioning of AHRI certified, triple blower with 3 motor, double skin sheet  metal  construction, thermal break profile, floor mounted horizontal air  handling units  without  mixing box, with supply air (AL) damper, 48+_2 mm  thick  injected PUF  of density    not   less  than 40Kg/CuM.The  air  handling  units  shall  be  complete with 50mm thick synthetic  type pre- filters with Aluminium wire mess,  cooling  coil  (minimum thickness 0.5mm ) section   with </t>
    </r>
    <r>
      <rPr>
        <sz val="11"/>
        <color indexed="10"/>
        <rFont val="Calibri"/>
        <family val="2"/>
      </rPr>
      <t xml:space="preserve"> </t>
    </r>
    <r>
      <rPr>
        <sz val="11"/>
        <rFont val="Calibri"/>
        <family val="2"/>
      </rPr>
      <t>6/8 RD  seamless solid drawn copper tubes  and  aluminium  fins construction,  fan section shall be AMCA certified centrifugal type with DIDW  blades  complete  with backward  curved   DIDW  centrifugal   fan, Min 55 mm wg SP, belt  drive/ direct driven   package, limits switch, marine light &amp; stainless steel  drain  pan ( minimum thickness 1.25 mm and 13 mm close nitrile insulation )  and   vibration  isolation spring/cushy-foot mount. AHUs shall be   selected for  a  maximum   face  velocity of 500 FPM (2.5 MPS). Maximum outlet air velocity shall not exceed 2000 FPM (10.1 MPS). The motor shall be IE-3 complete as per specifications.</t>
    </r>
  </si>
  <si>
    <r>
      <rPr>
        <b/>
        <sz val="10"/>
        <rFont val="Calibri"/>
        <family val="2"/>
      </rPr>
      <t>Cutting</t>
    </r>
    <r>
      <rPr>
        <sz val="10"/>
        <rFont val="Calibri"/>
        <family val="2"/>
      </rPr>
      <t xml:space="preserve"> &amp; dismantling of </t>
    </r>
    <r>
      <rPr>
        <b/>
        <sz val="10"/>
        <rFont val="Calibri"/>
        <family val="2"/>
      </rPr>
      <t>condenser / chilled water pipe line</t>
    </r>
    <r>
      <rPr>
        <sz val="10"/>
        <rFont val="Calibri"/>
        <family val="2"/>
      </rPr>
      <t xml:space="preserve"> with grinder/welding machine/gas cutter for drain out the water from supply and return pipe line and making good after new connectin, leakage repairing i/c re-filling of water in  pipe line size from 20 mm to 400 mm dia including isolation of defective pipeline, valve operation, testing &amp; commissioning etc as required.</t>
    </r>
  </si>
  <si>
    <r>
      <t xml:space="preserve">Providing and fixing in position the industrial type </t>
    </r>
    <r>
      <rPr>
        <b/>
        <sz val="10"/>
        <rFont val="Calibri"/>
        <family val="2"/>
      </rPr>
      <t>pressure gauges</t>
    </r>
    <r>
      <rPr>
        <sz val="10"/>
        <rFont val="Calibri"/>
        <family val="2"/>
      </rPr>
      <t xml:space="preserve"> with gun metal/ brass valves complete as required.</t>
    </r>
  </si>
  <si>
    <t>item no. 126</t>
  </si>
  <si>
    <t>item no. 127</t>
  </si>
  <si>
    <t>item no. 128</t>
  </si>
  <si>
    <t xml:space="preserve">Buyback Cost of existing floor mounted horizontal air  handling units AHUs, without motor (Note - motor shall be retain by the institute ) i/c cutting and dismantling of the unit. </t>
  </si>
  <si>
    <t>Name of Work: Low side Central Air Conditioning works including SITC of AHU(s) and FCU(s) at various Labs and Main Auditorium in IIT Kanpur</t>
  </si>
  <si>
    <t>NIT No:   HVAC/30/11/2023-1</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</si>
</sst>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1"/>
      <color indexed="10"/>
      <name val="Calibri"/>
      <family val="2"/>
    </font>
    <font>
      <sz val="10"/>
      <name val="Calibri"/>
      <family val="2"/>
    </font>
    <font>
      <sz val="10"/>
      <color indexed="8"/>
      <name val="Calibri"/>
      <family val="2"/>
    </font>
    <font>
      <b/>
      <sz val="10"/>
      <color indexed="8"/>
      <name val="Calibri"/>
      <family val="2"/>
    </font>
    <font>
      <sz val="11"/>
      <name val="Calibri"/>
      <family val="2"/>
    </font>
    <font>
      <b/>
      <sz val="10"/>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14" fillId="0" borderId="17" xfId="59" applyNumberFormat="1" applyFont="1" applyFill="1" applyBorder="1" applyAlignment="1">
      <alignment vertical="top"/>
      <protection/>
    </xf>
    <xf numFmtId="0" fontId="4" fillId="0" borderId="17" xfId="59" applyNumberFormat="1" applyFont="1" applyFill="1" applyBorder="1" applyAlignment="1">
      <alignment vertical="top"/>
      <protection/>
    </xf>
    <xf numFmtId="2" fontId="1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0" xfId="56" applyNumberFormat="1" applyFont="1" applyFill="1" applyAlignment="1">
      <alignment vertical="top" wrapText="1"/>
      <protection/>
    </xf>
    <xf numFmtId="0" fontId="7" fillId="0" borderId="20" xfId="56" applyNumberFormat="1" applyFont="1" applyFill="1" applyBorder="1" applyAlignment="1">
      <alignment horizontal="center" vertical="top" wrapText="1"/>
      <protection/>
    </xf>
    <xf numFmtId="0" fontId="23" fillId="0" borderId="20" xfId="56" applyNumberFormat="1" applyFont="1" applyFill="1" applyBorder="1" applyAlignment="1">
      <alignment horizontal="center" vertical="top" wrapText="1"/>
      <protection/>
    </xf>
    <xf numFmtId="0" fontId="7" fillId="0" borderId="18" xfId="59" applyNumberFormat="1" applyFont="1" applyFill="1" applyBorder="1" applyAlignment="1">
      <alignment horizontal="left" vertical="top"/>
      <protection/>
    </xf>
    <xf numFmtId="0" fontId="7" fillId="0" borderId="21" xfId="59" applyNumberFormat="1" applyFont="1" applyFill="1" applyBorder="1" applyAlignment="1">
      <alignment horizontal="left" vertical="top"/>
      <protection/>
    </xf>
    <xf numFmtId="0" fontId="4" fillId="0" borderId="22" xfId="59" applyNumberFormat="1" applyFont="1" applyFill="1" applyBorder="1" applyAlignment="1">
      <alignment vertical="top"/>
      <protection/>
    </xf>
    <xf numFmtId="2" fontId="7" fillId="0" borderId="20" xfId="58" applyNumberFormat="1" applyFont="1" applyFill="1" applyBorder="1" applyAlignment="1">
      <alignment horizontal="right" vertical="top"/>
      <protection/>
    </xf>
    <xf numFmtId="2" fontId="7" fillId="0" borderId="20" xfId="56" applyNumberFormat="1" applyFont="1" applyFill="1" applyBorder="1" applyAlignment="1" applyProtection="1">
      <alignment horizontal="center" vertical="center"/>
      <protection locked="0"/>
    </xf>
    <xf numFmtId="2" fontId="4" fillId="0" borderId="20" xfId="59" applyNumberFormat="1" applyFont="1" applyFill="1" applyBorder="1" applyAlignment="1">
      <alignment horizontal="center" vertical="center"/>
      <protection/>
    </xf>
    <xf numFmtId="2" fontId="4" fillId="0" borderId="20" xfId="56" applyNumberFormat="1" applyFont="1" applyFill="1" applyBorder="1" applyAlignment="1">
      <alignment horizontal="center" vertical="center"/>
      <protection/>
    </xf>
    <xf numFmtId="2" fontId="7" fillId="33" borderId="20" xfId="56" applyNumberFormat="1" applyFont="1" applyFill="1" applyBorder="1" applyAlignment="1" applyProtection="1">
      <alignment horizontal="center" vertical="center"/>
      <protection locked="0"/>
    </xf>
    <xf numFmtId="2" fontId="7" fillId="0" borderId="20" xfId="56" applyNumberFormat="1" applyFont="1" applyFill="1" applyBorder="1" applyAlignment="1" applyProtection="1">
      <alignment horizontal="center" vertical="center" wrapText="1"/>
      <protection locked="0"/>
    </xf>
    <xf numFmtId="2" fontId="7" fillId="0" borderId="20" xfId="59" applyNumberFormat="1" applyFont="1" applyFill="1" applyBorder="1" applyAlignment="1">
      <alignment horizontal="center" vertical="center"/>
      <protection/>
    </xf>
    <xf numFmtId="0" fontId="4" fillId="0" borderId="20" xfId="0" applyFont="1" applyFill="1" applyBorder="1" applyAlignment="1">
      <alignment horizontal="center" vertical="center"/>
    </xf>
    <xf numFmtId="0" fontId="4" fillId="0" borderId="23" xfId="59" applyNumberFormat="1" applyFont="1" applyFill="1" applyBorder="1" applyAlignment="1">
      <alignment vertical="center" wrapText="1"/>
      <protection/>
    </xf>
    <xf numFmtId="1" fontId="26" fillId="0" borderId="20" xfId="0" applyNumberFormat="1" applyFont="1" applyFill="1" applyBorder="1" applyAlignment="1">
      <alignment horizontal="center" vertical="center"/>
    </xf>
    <xf numFmtId="0" fontId="65" fillId="0" borderId="20" xfId="0" applyFont="1" applyFill="1" applyBorder="1" applyAlignment="1">
      <alignment horizontal="center" vertical="center"/>
    </xf>
    <xf numFmtId="0" fontId="65"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2" fontId="26" fillId="0" borderId="20" xfId="0" applyNumberFormat="1" applyFont="1" applyFill="1" applyBorder="1" applyAlignment="1">
      <alignment horizontal="center" vertical="center"/>
    </xf>
    <xf numFmtId="1" fontId="26" fillId="0" borderId="20" xfId="0" applyNumberFormat="1" applyFont="1" applyFill="1" applyBorder="1" applyAlignment="1">
      <alignment horizontal="center" vertical="center" wrapText="1"/>
    </xf>
    <xf numFmtId="0" fontId="4" fillId="0" borderId="20" xfId="59" applyNumberFormat="1" applyFont="1" applyFill="1" applyBorder="1" applyAlignment="1">
      <alignment horizontal="left" vertical="center" wrapText="1"/>
      <protection/>
    </xf>
    <xf numFmtId="0" fontId="29" fillId="0" borderId="20" xfId="0" applyFont="1" applyFill="1" applyBorder="1" applyAlignment="1">
      <alignment horizontal="justify" vertical="top"/>
    </xf>
    <xf numFmtId="2" fontId="29" fillId="0" borderId="20" xfId="0" applyNumberFormat="1" applyFont="1" applyFill="1" applyBorder="1" applyAlignment="1">
      <alignment horizontal="center" vertical="center"/>
    </xf>
    <xf numFmtId="0" fontId="26" fillId="0" borderId="20" xfId="0" applyFont="1" applyFill="1" applyBorder="1" applyAlignment="1">
      <alignment horizontal="justify" vertical="top" wrapText="1"/>
    </xf>
    <xf numFmtId="0" fontId="65" fillId="0" borderId="20" xfId="0" applyFont="1" applyFill="1" applyBorder="1" applyAlignment="1">
      <alignment horizontal="justify" vertical="top"/>
    </xf>
    <xf numFmtId="2" fontId="65" fillId="0" borderId="20" xfId="0" applyNumberFormat="1" applyFont="1" applyFill="1" applyBorder="1" applyAlignment="1">
      <alignment horizontal="center" vertical="center"/>
    </xf>
    <xf numFmtId="0" fontId="26" fillId="0" borderId="20" xfId="0" applyFont="1" applyFill="1" applyBorder="1" applyAlignment="1">
      <alignment horizontal="justify" vertical="top"/>
    </xf>
    <xf numFmtId="2" fontId="66" fillId="0" borderId="20" xfId="0" applyNumberFormat="1" applyFont="1" applyFill="1" applyBorder="1" applyAlignment="1">
      <alignment horizontal="center" vertical="center" wrapText="1"/>
    </xf>
    <xf numFmtId="0" fontId="65" fillId="0" borderId="20" xfId="0" applyFont="1" applyFill="1" applyBorder="1" applyAlignment="1">
      <alignment horizontal="left" vertical="top" wrapText="1"/>
    </xf>
    <xf numFmtId="2" fontId="26" fillId="0" borderId="20" xfId="0" applyNumberFormat="1" applyFont="1" applyFill="1" applyBorder="1" applyAlignment="1">
      <alignment horizontal="justify" vertical="top" wrapText="1"/>
    </xf>
    <xf numFmtId="2" fontId="30" fillId="0" borderId="20" xfId="0" applyNumberFormat="1" applyFont="1" applyFill="1" applyBorder="1" applyAlignment="1">
      <alignment horizontal="center" vertical="center"/>
    </xf>
    <xf numFmtId="0" fontId="26" fillId="0" borderId="20" xfId="0" applyFont="1" applyFill="1" applyBorder="1" applyAlignment="1">
      <alignment vertical="top"/>
    </xf>
    <xf numFmtId="0" fontId="66" fillId="0" borderId="20" xfId="0" applyFont="1" applyFill="1" applyBorder="1" applyAlignment="1">
      <alignment horizontal="left" vertical="top"/>
    </xf>
    <xf numFmtId="0" fontId="65" fillId="0" borderId="20" xfId="0" applyFont="1" applyFill="1" applyBorder="1" applyAlignment="1">
      <alignment horizontal="left" vertical="top"/>
    </xf>
    <xf numFmtId="0" fontId="26" fillId="0" borderId="20" xfId="0" applyFont="1" applyFill="1" applyBorder="1" applyAlignment="1">
      <alignment vertical="top" wrapText="1"/>
    </xf>
    <xf numFmtId="2" fontId="29" fillId="0" borderId="20" xfId="0" applyNumberFormat="1" applyFont="1" applyFill="1" applyBorder="1" applyAlignment="1">
      <alignment horizontal="justify" vertical="top"/>
    </xf>
    <xf numFmtId="2" fontId="29" fillId="0" borderId="20" xfId="0" applyNumberFormat="1" applyFont="1" applyFill="1" applyBorder="1" applyAlignment="1">
      <alignment horizontal="center" vertical="center"/>
    </xf>
    <xf numFmtId="0" fontId="0" fillId="0" borderId="20" xfId="0" applyFill="1" applyBorder="1" applyAlignment="1">
      <alignment/>
    </xf>
    <xf numFmtId="0" fontId="29" fillId="0" borderId="20" xfId="0" applyFont="1" applyFill="1" applyBorder="1" applyAlignment="1">
      <alignment horizontal="justify" vertical="top" wrapText="1"/>
    </xf>
    <xf numFmtId="2" fontId="29" fillId="0" borderId="20" xfId="0" applyNumberFormat="1" applyFont="1" applyFill="1" applyBorder="1" applyAlignment="1">
      <alignment horizontal="center" vertical="center" wrapText="1"/>
    </xf>
    <xf numFmtId="1" fontId="29" fillId="0" borderId="20" xfId="0" applyNumberFormat="1" applyFont="1" applyFill="1" applyBorder="1" applyAlignment="1">
      <alignment horizontal="center" vertical="center" wrapText="1"/>
    </xf>
    <xf numFmtId="2" fontId="29" fillId="0" borderId="24" xfId="0" applyNumberFormat="1" applyFont="1" applyFill="1" applyBorder="1" applyAlignment="1">
      <alignment horizontal="center" vertical="center"/>
    </xf>
    <xf numFmtId="0" fontId="29" fillId="0" borderId="20" xfId="0" applyFont="1" applyFill="1" applyBorder="1" applyAlignment="1">
      <alignment vertical="top"/>
    </xf>
    <xf numFmtId="0" fontId="29" fillId="0" borderId="20" xfId="0" applyFont="1" applyFill="1" applyBorder="1" applyAlignment="1">
      <alignment horizontal="center" vertical="center"/>
    </xf>
    <xf numFmtId="0" fontId="29" fillId="0" borderId="20" xfId="0" applyFont="1" applyFill="1" applyBorder="1" applyAlignment="1">
      <alignment horizontal="left" vertical="top" wrapText="1"/>
    </xf>
    <xf numFmtId="0" fontId="4" fillId="0" borderId="20" xfId="56" applyNumberFormat="1" applyFont="1" applyFill="1" applyBorder="1" applyAlignment="1">
      <alignment horizontal="center" vertical="center" wrapText="1"/>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7"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43"/>
  <sheetViews>
    <sheetView showGridLines="0" zoomScale="75" zoomScaleNormal="75" zoomScalePageLayoutView="0" workbookViewId="0" topLeftCell="A1">
      <selection activeCell="B14" sqref="B14"/>
    </sheetView>
  </sheetViews>
  <sheetFormatPr defaultColWidth="9.140625" defaultRowHeight="15"/>
  <cols>
    <col min="1" max="1" width="9.57421875" style="1" customWidth="1"/>
    <col min="2" max="2" width="74.140625" style="1" customWidth="1"/>
    <col min="3" max="3" width="16.710937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97" t="str">
        <f>B2&amp;" BoQ"</f>
        <v>Percentage BoQ</v>
      </c>
      <c r="B1" s="97"/>
      <c r="C1" s="97"/>
      <c r="D1" s="97"/>
      <c r="E1" s="97"/>
      <c r="F1" s="97"/>
      <c r="G1" s="97"/>
      <c r="H1" s="97"/>
      <c r="I1" s="97"/>
      <c r="J1" s="97"/>
      <c r="K1" s="97"/>
      <c r="L1" s="9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98" t="s">
        <v>332</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IE4" s="10"/>
      <c r="IF4" s="10"/>
      <c r="IG4" s="10"/>
      <c r="IH4" s="10"/>
      <c r="II4" s="10"/>
    </row>
    <row r="5" spans="1:243" s="9" customFormat="1" ht="38.25" customHeight="1">
      <c r="A5" s="98" t="s">
        <v>340</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IE5" s="10"/>
      <c r="IF5" s="10"/>
      <c r="IG5" s="10"/>
      <c r="IH5" s="10"/>
      <c r="II5" s="10"/>
    </row>
    <row r="6" spans="1:243" s="9" customFormat="1" ht="30.75" customHeight="1">
      <c r="A6" s="98" t="s">
        <v>341</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IE6" s="10"/>
      <c r="IF6" s="10"/>
      <c r="IG6" s="10"/>
      <c r="IH6" s="10"/>
      <c r="II6" s="10"/>
    </row>
    <row r="7" spans="1:243" s="9" customFormat="1" ht="29.25" customHeight="1" hidden="1">
      <c r="A7" s="99" t="s">
        <v>7</v>
      </c>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IE7" s="10"/>
      <c r="IF7" s="10"/>
      <c r="IG7" s="10"/>
      <c r="IH7" s="10"/>
      <c r="II7" s="10"/>
    </row>
    <row r="8" spans="1:243" s="12" customFormat="1" ht="58.5" customHeight="1">
      <c r="A8" s="11" t="s">
        <v>50</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IE8" s="13"/>
      <c r="IF8" s="13"/>
      <c r="IG8" s="13"/>
      <c r="IH8" s="13"/>
      <c r="II8" s="13"/>
    </row>
    <row r="9" spans="1:243" s="14" customFormat="1" ht="61.5" customHeight="1">
      <c r="A9" s="101" t="s">
        <v>8</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53</v>
      </c>
      <c r="BB11" s="20" t="s">
        <v>32</v>
      </c>
      <c r="BC11" s="20" t="s">
        <v>33</v>
      </c>
      <c r="IE11" s="18"/>
      <c r="IF11" s="18"/>
      <c r="IG11" s="18"/>
      <c r="IH11" s="18"/>
      <c r="II11" s="18"/>
    </row>
    <row r="12" spans="1:243" s="17" customFormat="1" ht="15">
      <c r="A12" s="16">
        <v>1</v>
      </c>
      <c r="B12" s="16">
        <v>2</v>
      </c>
      <c r="C12" s="40">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7">
        <v>7</v>
      </c>
      <c r="BB12" s="47">
        <v>54</v>
      </c>
      <c r="BC12" s="47">
        <v>8</v>
      </c>
      <c r="IE12" s="18"/>
      <c r="IF12" s="18"/>
      <c r="IG12" s="18"/>
      <c r="IH12" s="18"/>
      <c r="II12" s="18"/>
    </row>
    <row r="13" spans="1:243" s="17" customFormat="1" ht="18">
      <c r="A13" s="47">
        <v>1</v>
      </c>
      <c r="B13" s="48" t="s">
        <v>54</v>
      </c>
      <c r="C13" s="69" t="s">
        <v>201</v>
      </c>
      <c r="D13" s="93"/>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5"/>
      <c r="IA13" s="17">
        <v>1</v>
      </c>
      <c r="IB13" s="17" t="s">
        <v>54</v>
      </c>
      <c r="IC13" s="17" t="s">
        <v>201</v>
      </c>
      <c r="IE13" s="18"/>
      <c r="IF13" s="18"/>
      <c r="IG13" s="18"/>
      <c r="IH13" s="18"/>
      <c r="II13" s="18"/>
    </row>
    <row r="14" spans="1:243" s="22" customFormat="1" ht="255">
      <c r="A14" s="59">
        <v>1.01</v>
      </c>
      <c r="B14" s="68" t="s">
        <v>333</v>
      </c>
      <c r="C14" s="69" t="s">
        <v>202</v>
      </c>
      <c r="D14" s="93"/>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5"/>
      <c r="IA14" s="22">
        <v>1.01</v>
      </c>
      <c r="IB14" s="22" t="s">
        <v>326</v>
      </c>
      <c r="IC14" s="22" t="s">
        <v>202</v>
      </c>
      <c r="IE14" s="23"/>
      <c r="IF14" s="23" t="s">
        <v>34</v>
      </c>
      <c r="IG14" s="23" t="s">
        <v>35</v>
      </c>
      <c r="IH14" s="23">
        <v>10</v>
      </c>
      <c r="II14" s="23" t="s">
        <v>36</v>
      </c>
    </row>
    <row r="15" spans="1:243" s="22" customFormat="1" ht="28.5">
      <c r="A15" s="92">
        <v>1.02</v>
      </c>
      <c r="B15" s="68" t="s">
        <v>129</v>
      </c>
      <c r="C15" s="69" t="s">
        <v>325</v>
      </c>
      <c r="D15" s="69">
        <v>3</v>
      </c>
      <c r="E15" s="69" t="s">
        <v>130</v>
      </c>
      <c r="F15" s="69">
        <v>853300</v>
      </c>
      <c r="G15" s="53"/>
      <c r="H15" s="53"/>
      <c r="I15" s="54" t="s">
        <v>38</v>
      </c>
      <c r="J15" s="55">
        <f aca="true" t="shared" si="0" ref="J15:J34">IF(I15="Less(-)",-1,1)</f>
        <v>1</v>
      </c>
      <c r="K15" s="53" t="s">
        <v>39</v>
      </c>
      <c r="L15" s="53" t="s">
        <v>4</v>
      </c>
      <c r="M15" s="56"/>
      <c r="N15" s="53"/>
      <c r="O15" s="53"/>
      <c r="P15" s="57"/>
      <c r="Q15" s="53"/>
      <c r="R15" s="53"/>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8">
        <f>(total_amount_ba($B$2,$D$2,D15,F15,J15,K15,M15))</f>
        <v>2559900</v>
      </c>
      <c r="BB15" s="52">
        <f aca="true" t="shared" si="1" ref="BB15:BB34">BA15+SUM(N15:AZ15)</f>
        <v>2559900</v>
      </c>
      <c r="BC15" s="67" t="str">
        <f aca="true" t="shared" si="2" ref="BC15:BC34">SpellNumber(L15,BB15)</f>
        <v>INR  Twenty Five Lakh Fifty Nine Thousand Nine Hundred    Only</v>
      </c>
      <c r="IA15" s="22">
        <v>1.02</v>
      </c>
      <c r="IB15" s="22" t="s">
        <v>129</v>
      </c>
      <c r="IC15" s="22" t="s">
        <v>325</v>
      </c>
      <c r="ID15" s="22">
        <v>3</v>
      </c>
      <c r="IE15" s="23" t="s">
        <v>130</v>
      </c>
      <c r="IF15" s="23" t="s">
        <v>40</v>
      </c>
      <c r="IG15" s="23" t="s">
        <v>35</v>
      </c>
      <c r="IH15" s="23">
        <v>123.223</v>
      </c>
      <c r="II15" s="23" t="s">
        <v>37</v>
      </c>
    </row>
    <row r="16" spans="1:243" s="22" customFormat="1" ht="229.5">
      <c r="A16" s="59">
        <v>1.03</v>
      </c>
      <c r="B16" s="70" t="s">
        <v>131</v>
      </c>
      <c r="C16" s="69" t="s">
        <v>203</v>
      </c>
      <c r="D16" s="93"/>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5"/>
      <c r="IA16" s="22">
        <v>1.03</v>
      </c>
      <c r="IB16" s="22" t="s">
        <v>90</v>
      </c>
      <c r="IC16" s="22" t="s">
        <v>203</v>
      </c>
      <c r="IE16" s="23"/>
      <c r="IF16" s="23" t="s">
        <v>41</v>
      </c>
      <c r="IG16" s="23" t="s">
        <v>42</v>
      </c>
      <c r="IH16" s="23">
        <v>213</v>
      </c>
      <c r="II16" s="23" t="s">
        <v>37</v>
      </c>
    </row>
    <row r="17" spans="1:243" s="22" customFormat="1" ht="42.75">
      <c r="A17" s="92">
        <v>1.04</v>
      </c>
      <c r="B17" s="71" t="s">
        <v>58</v>
      </c>
      <c r="C17" s="69" t="s">
        <v>204</v>
      </c>
      <c r="D17" s="61">
        <v>1</v>
      </c>
      <c r="E17" s="62" t="s">
        <v>37</v>
      </c>
      <c r="F17" s="72">
        <v>176774</v>
      </c>
      <c r="G17" s="53"/>
      <c r="H17" s="53"/>
      <c r="I17" s="54" t="s">
        <v>38</v>
      </c>
      <c r="J17" s="55">
        <f t="shared" si="0"/>
        <v>1</v>
      </c>
      <c r="K17" s="53" t="s">
        <v>39</v>
      </c>
      <c r="L17" s="53" t="s">
        <v>4</v>
      </c>
      <c r="M17" s="56"/>
      <c r="N17" s="53"/>
      <c r="O17" s="53"/>
      <c r="P17" s="57"/>
      <c r="Q17" s="53"/>
      <c r="R17" s="53"/>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8">
        <f>(total_amount_ba($B$2,$D$2,D17,F17,J17,K17,M17))</f>
        <v>176774</v>
      </c>
      <c r="BB17" s="52">
        <f t="shared" si="1"/>
        <v>176774</v>
      </c>
      <c r="BC17" s="67" t="str">
        <f t="shared" si="2"/>
        <v>INR  One Lakh Seventy Six Thousand Seven Hundred &amp; Seventy Four  Only</v>
      </c>
      <c r="IA17" s="22">
        <v>1.04</v>
      </c>
      <c r="IB17" s="22" t="s">
        <v>58</v>
      </c>
      <c r="IC17" s="22" t="s">
        <v>204</v>
      </c>
      <c r="ID17" s="22">
        <v>1</v>
      </c>
      <c r="IE17" s="23" t="s">
        <v>37</v>
      </c>
      <c r="IF17" s="23"/>
      <c r="IG17" s="23"/>
      <c r="IH17" s="23"/>
      <c r="II17" s="23"/>
    </row>
    <row r="18" spans="1:243" s="22" customFormat="1" ht="76.5">
      <c r="A18" s="59">
        <v>1.05</v>
      </c>
      <c r="B18" s="71" t="s">
        <v>132</v>
      </c>
      <c r="C18" s="69" t="s">
        <v>205</v>
      </c>
      <c r="D18" s="93"/>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5"/>
      <c r="IA18" s="22">
        <v>1.05</v>
      </c>
      <c r="IB18" s="22" t="s">
        <v>91</v>
      </c>
      <c r="IC18" s="22" t="s">
        <v>205</v>
      </c>
      <c r="IE18" s="23"/>
      <c r="IF18" s="23"/>
      <c r="IG18" s="23"/>
      <c r="IH18" s="23"/>
      <c r="II18" s="23"/>
    </row>
    <row r="19" spans="1:243" s="22" customFormat="1" ht="28.5">
      <c r="A19" s="92">
        <v>1.06</v>
      </c>
      <c r="B19" s="71" t="s">
        <v>59</v>
      </c>
      <c r="C19" s="69" t="s">
        <v>206</v>
      </c>
      <c r="D19" s="61">
        <v>1</v>
      </c>
      <c r="E19" s="62" t="s">
        <v>37</v>
      </c>
      <c r="F19" s="72">
        <v>54825</v>
      </c>
      <c r="G19" s="53"/>
      <c r="H19" s="53"/>
      <c r="I19" s="54" t="s">
        <v>38</v>
      </c>
      <c r="J19" s="55">
        <f t="shared" si="0"/>
        <v>1</v>
      </c>
      <c r="K19" s="53" t="s">
        <v>39</v>
      </c>
      <c r="L19" s="53" t="s">
        <v>4</v>
      </c>
      <c r="M19" s="56"/>
      <c r="N19" s="53"/>
      <c r="O19" s="53"/>
      <c r="P19" s="57"/>
      <c r="Q19" s="53"/>
      <c r="R19" s="53"/>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8">
        <f>(total_amount_ba($B$2,$D$2,D19,F19,J19,K19,M19))</f>
        <v>54825</v>
      </c>
      <c r="BB19" s="52">
        <f t="shared" si="1"/>
        <v>54825</v>
      </c>
      <c r="BC19" s="67" t="str">
        <f t="shared" si="2"/>
        <v>INR  Fifty Four Thousand Eight Hundred &amp; Twenty Five  Only</v>
      </c>
      <c r="IA19" s="22">
        <v>1.06</v>
      </c>
      <c r="IB19" s="22" t="s">
        <v>59</v>
      </c>
      <c r="IC19" s="22" t="s">
        <v>206</v>
      </c>
      <c r="ID19" s="22">
        <v>1</v>
      </c>
      <c r="IE19" s="23" t="s">
        <v>37</v>
      </c>
      <c r="IF19" s="23"/>
      <c r="IG19" s="23"/>
      <c r="IH19" s="23"/>
      <c r="II19" s="23"/>
    </row>
    <row r="20" spans="1:243" s="22" customFormat="1" ht="73.5" customHeight="1">
      <c r="A20" s="59">
        <v>1.07</v>
      </c>
      <c r="B20" s="73" t="s">
        <v>133</v>
      </c>
      <c r="C20" s="69" t="s">
        <v>207</v>
      </c>
      <c r="D20" s="93"/>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5"/>
      <c r="IA20" s="22">
        <v>1.07</v>
      </c>
      <c r="IB20" s="46" t="s">
        <v>92</v>
      </c>
      <c r="IC20" s="22" t="s">
        <v>207</v>
      </c>
      <c r="IE20" s="23"/>
      <c r="IF20" s="23"/>
      <c r="IG20" s="23"/>
      <c r="IH20" s="23"/>
      <c r="II20" s="23"/>
    </row>
    <row r="21" spans="1:243" s="22" customFormat="1" ht="35.25" customHeight="1">
      <c r="A21" s="92">
        <v>1.08</v>
      </c>
      <c r="B21" s="73" t="s">
        <v>60</v>
      </c>
      <c r="C21" s="69" t="s">
        <v>208</v>
      </c>
      <c r="D21" s="63">
        <v>6</v>
      </c>
      <c r="E21" s="64" t="s">
        <v>37</v>
      </c>
      <c r="F21" s="74">
        <v>47195</v>
      </c>
      <c r="G21" s="53"/>
      <c r="H21" s="53"/>
      <c r="I21" s="54" t="s">
        <v>38</v>
      </c>
      <c r="J21" s="55">
        <f t="shared" si="0"/>
        <v>1</v>
      </c>
      <c r="K21" s="53" t="s">
        <v>39</v>
      </c>
      <c r="L21" s="53" t="s">
        <v>4</v>
      </c>
      <c r="M21" s="56"/>
      <c r="N21" s="53"/>
      <c r="O21" s="53"/>
      <c r="P21" s="57"/>
      <c r="Q21" s="53"/>
      <c r="R21" s="53"/>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8">
        <f>(total_amount_ba($B$2,$D$2,D21,F21,J21,K21,M21))</f>
        <v>283170</v>
      </c>
      <c r="BB21" s="52">
        <f t="shared" si="1"/>
        <v>283170</v>
      </c>
      <c r="BC21" s="67" t="str">
        <f t="shared" si="2"/>
        <v>INR  Two Lakh Eighty Three Thousand One Hundred &amp; Seventy  Only</v>
      </c>
      <c r="IA21" s="22">
        <v>1.08</v>
      </c>
      <c r="IB21" s="46" t="s">
        <v>60</v>
      </c>
      <c r="IC21" s="22" t="s">
        <v>208</v>
      </c>
      <c r="ID21" s="22">
        <v>6</v>
      </c>
      <c r="IE21" s="23" t="s">
        <v>37</v>
      </c>
      <c r="IF21" s="23" t="s">
        <v>34</v>
      </c>
      <c r="IG21" s="23" t="s">
        <v>43</v>
      </c>
      <c r="IH21" s="23">
        <v>10</v>
      </c>
      <c r="II21" s="23" t="s">
        <v>37</v>
      </c>
    </row>
    <row r="22" spans="1:243" s="22" customFormat="1" ht="28.5">
      <c r="A22" s="59">
        <v>1.09</v>
      </c>
      <c r="B22" s="73" t="s">
        <v>134</v>
      </c>
      <c r="C22" s="69" t="s">
        <v>209</v>
      </c>
      <c r="D22" s="63">
        <v>6</v>
      </c>
      <c r="E22" s="64" t="s">
        <v>37</v>
      </c>
      <c r="F22" s="74">
        <v>4568</v>
      </c>
      <c r="G22" s="53"/>
      <c r="H22" s="53"/>
      <c r="I22" s="54" t="s">
        <v>38</v>
      </c>
      <c r="J22" s="55">
        <f t="shared" si="0"/>
        <v>1</v>
      </c>
      <c r="K22" s="53" t="s">
        <v>39</v>
      </c>
      <c r="L22" s="53" t="s">
        <v>4</v>
      </c>
      <c r="M22" s="56"/>
      <c r="N22" s="53"/>
      <c r="O22" s="53"/>
      <c r="P22" s="57"/>
      <c r="Q22" s="53"/>
      <c r="R22" s="53"/>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8">
        <f>(total_amount_ba($B$2,$D$2,D22,F22,J22,K22,M22))</f>
        <v>27408</v>
      </c>
      <c r="BB22" s="52">
        <f t="shared" si="1"/>
        <v>27408</v>
      </c>
      <c r="BC22" s="67" t="str">
        <f t="shared" si="2"/>
        <v>INR  Twenty Seven Thousand Four Hundred &amp; Eight  Only</v>
      </c>
      <c r="IA22" s="22">
        <v>1.09</v>
      </c>
      <c r="IB22" s="22" t="s">
        <v>93</v>
      </c>
      <c r="IC22" s="22" t="s">
        <v>209</v>
      </c>
      <c r="ID22" s="22">
        <v>6</v>
      </c>
      <c r="IE22" s="23" t="s">
        <v>37</v>
      </c>
      <c r="IF22" s="23"/>
      <c r="IG22" s="23"/>
      <c r="IH22" s="23"/>
      <c r="II22" s="23"/>
    </row>
    <row r="23" spans="1:243" s="22" customFormat="1" ht="409.5">
      <c r="A23" s="92">
        <v>1.1</v>
      </c>
      <c r="B23" s="70" t="s">
        <v>135</v>
      </c>
      <c r="C23" s="69" t="s">
        <v>210</v>
      </c>
      <c r="D23" s="93"/>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5"/>
      <c r="IA23" s="22">
        <v>1.1</v>
      </c>
      <c r="IB23" s="46" t="s">
        <v>94</v>
      </c>
      <c r="IC23" s="22" t="s">
        <v>210</v>
      </c>
      <c r="IE23" s="23"/>
      <c r="IF23" s="23" t="s">
        <v>40</v>
      </c>
      <c r="IG23" s="23" t="s">
        <v>35</v>
      </c>
      <c r="IH23" s="23">
        <v>123.223</v>
      </c>
      <c r="II23" s="23" t="s">
        <v>37</v>
      </c>
    </row>
    <row r="24" spans="1:243" s="22" customFormat="1" ht="28.5">
      <c r="A24" s="59">
        <v>1.11</v>
      </c>
      <c r="B24" s="75" t="s">
        <v>55</v>
      </c>
      <c r="C24" s="69" t="s">
        <v>211</v>
      </c>
      <c r="D24" s="63">
        <v>6</v>
      </c>
      <c r="E24" s="63" t="s">
        <v>85</v>
      </c>
      <c r="F24" s="74">
        <v>652</v>
      </c>
      <c r="G24" s="53"/>
      <c r="H24" s="53"/>
      <c r="I24" s="54" t="s">
        <v>38</v>
      </c>
      <c r="J24" s="55">
        <f t="shared" si="0"/>
        <v>1</v>
      </c>
      <c r="K24" s="53" t="s">
        <v>39</v>
      </c>
      <c r="L24" s="53" t="s">
        <v>4</v>
      </c>
      <c r="M24" s="56"/>
      <c r="N24" s="53"/>
      <c r="O24" s="53"/>
      <c r="P24" s="57"/>
      <c r="Q24" s="53"/>
      <c r="R24" s="53"/>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8">
        <f>(total_amount_ba($B$2,$D$2,D24,F24,J24,K24,M24))</f>
        <v>3912</v>
      </c>
      <c r="BB24" s="52">
        <f t="shared" si="1"/>
        <v>3912</v>
      </c>
      <c r="BC24" s="67" t="str">
        <f t="shared" si="2"/>
        <v>INR  Three Thousand Nine Hundred &amp; Twelve  Only</v>
      </c>
      <c r="IA24" s="22">
        <v>1.11</v>
      </c>
      <c r="IB24" s="22" t="s">
        <v>55</v>
      </c>
      <c r="IC24" s="22" t="s">
        <v>211</v>
      </c>
      <c r="ID24" s="22">
        <v>6</v>
      </c>
      <c r="IE24" s="23" t="s">
        <v>85</v>
      </c>
      <c r="IF24" s="23" t="s">
        <v>44</v>
      </c>
      <c r="IG24" s="23" t="s">
        <v>45</v>
      </c>
      <c r="IH24" s="23">
        <v>10</v>
      </c>
      <c r="II24" s="23" t="s">
        <v>37</v>
      </c>
    </row>
    <row r="25" spans="1:243" s="22" customFormat="1" ht="28.5">
      <c r="A25" s="92">
        <v>1.12</v>
      </c>
      <c r="B25" s="75" t="s">
        <v>56</v>
      </c>
      <c r="C25" s="69" t="s">
        <v>212</v>
      </c>
      <c r="D25" s="63">
        <v>10</v>
      </c>
      <c r="E25" s="63" t="s">
        <v>85</v>
      </c>
      <c r="F25" s="74">
        <v>751</v>
      </c>
      <c r="G25" s="53"/>
      <c r="H25" s="53"/>
      <c r="I25" s="54" t="s">
        <v>38</v>
      </c>
      <c r="J25" s="55">
        <f t="shared" si="0"/>
        <v>1</v>
      </c>
      <c r="K25" s="53" t="s">
        <v>39</v>
      </c>
      <c r="L25" s="53" t="s">
        <v>4</v>
      </c>
      <c r="M25" s="56"/>
      <c r="N25" s="53"/>
      <c r="O25" s="53"/>
      <c r="P25" s="57"/>
      <c r="Q25" s="53"/>
      <c r="R25" s="53"/>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8">
        <f>(total_amount_ba($B$2,$D$2,D25,F25,J25,K25,M25))</f>
        <v>7510</v>
      </c>
      <c r="BB25" s="52">
        <f t="shared" si="1"/>
        <v>7510</v>
      </c>
      <c r="BC25" s="67" t="str">
        <f t="shared" si="2"/>
        <v>INR  Seven Thousand Five Hundred &amp; Ten  Only</v>
      </c>
      <c r="IA25" s="22">
        <v>1.12</v>
      </c>
      <c r="IB25" s="22" t="s">
        <v>56</v>
      </c>
      <c r="IC25" s="22" t="s">
        <v>212</v>
      </c>
      <c r="ID25" s="22">
        <v>10</v>
      </c>
      <c r="IE25" s="23" t="s">
        <v>85</v>
      </c>
      <c r="IF25" s="23"/>
      <c r="IG25" s="23"/>
      <c r="IH25" s="23"/>
      <c r="II25" s="23"/>
    </row>
    <row r="26" spans="1:243" s="22" customFormat="1" ht="28.5">
      <c r="A26" s="59">
        <v>1.13</v>
      </c>
      <c r="B26" s="75" t="s">
        <v>61</v>
      </c>
      <c r="C26" s="69" t="s">
        <v>213</v>
      </c>
      <c r="D26" s="63">
        <v>30</v>
      </c>
      <c r="E26" s="63" t="s">
        <v>85</v>
      </c>
      <c r="F26" s="72">
        <v>906</v>
      </c>
      <c r="G26" s="53"/>
      <c r="H26" s="53"/>
      <c r="I26" s="54" t="s">
        <v>38</v>
      </c>
      <c r="J26" s="55">
        <f t="shared" si="0"/>
        <v>1</v>
      </c>
      <c r="K26" s="53" t="s">
        <v>39</v>
      </c>
      <c r="L26" s="53" t="s">
        <v>4</v>
      </c>
      <c r="M26" s="56"/>
      <c r="N26" s="53"/>
      <c r="O26" s="53"/>
      <c r="P26" s="57"/>
      <c r="Q26" s="53"/>
      <c r="R26" s="53"/>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8">
        <f>(total_amount_ba($B$2,$D$2,D26,F26,J26,K26,M26))</f>
        <v>27180</v>
      </c>
      <c r="BB26" s="52">
        <f t="shared" si="1"/>
        <v>27180</v>
      </c>
      <c r="BC26" s="67" t="str">
        <f t="shared" si="2"/>
        <v>INR  Twenty Seven Thousand One Hundred &amp; Eighty  Only</v>
      </c>
      <c r="IA26" s="22">
        <v>1.13</v>
      </c>
      <c r="IB26" s="22" t="s">
        <v>61</v>
      </c>
      <c r="IC26" s="22" t="s">
        <v>213</v>
      </c>
      <c r="ID26" s="22">
        <v>30</v>
      </c>
      <c r="IE26" s="23" t="s">
        <v>85</v>
      </c>
      <c r="IF26" s="23" t="s">
        <v>41</v>
      </c>
      <c r="IG26" s="23" t="s">
        <v>42</v>
      </c>
      <c r="IH26" s="23">
        <v>213</v>
      </c>
      <c r="II26" s="23" t="s">
        <v>37</v>
      </c>
    </row>
    <row r="27" spans="1:243" s="22" customFormat="1" ht="28.5">
      <c r="A27" s="92">
        <v>1.14</v>
      </c>
      <c r="B27" s="75" t="s">
        <v>62</v>
      </c>
      <c r="C27" s="69" t="s">
        <v>214</v>
      </c>
      <c r="D27" s="63">
        <v>20</v>
      </c>
      <c r="E27" s="63" t="s">
        <v>85</v>
      </c>
      <c r="F27" s="72">
        <v>1123</v>
      </c>
      <c r="G27" s="53"/>
      <c r="H27" s="53"/>
      <c r="I27" s="54" t="s">
        <v>38</v>
      </c>
      <c r="J27" s="55">
        <f t="shared" si="0"/>
        <v>1</v>
      </c>
      <c r="K27" s="53" t="s">
        <v>39</v>
      </c>
      <c r="L27" s="53" t="s">
        <v>4</v>
      </c>
      <c r="M27" s="56"/>
      <c r="N27" s="53"/>
      <c r="O27" s="53"/>
      <c r="P27" s="57"/>
      <c r="Q27" s="53"/>
      <c r="R27" s="53"/>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8">
        <f>(total_amount_ba($B$2,$D$2,D27,F27,J27,K27,M27))</f>
        <v>22460</v>
      </c>
      <c r="BB27" s="52">
        <f t="shared" si="1"/>
        <v>22460</v>
      </c>
      <c r="BC27" s="67" t="str">
        <f t="shared" si="2"/>
        <v>INR  Twenty Two Thousand Four Hundred &amp; Sixty  Only</v>
      </c>
      <c r="IA27" s="22">
        <v>1.14</v>
      </c>
      <c r="IB27" s="22" t="s">
        <v>62</v>
      </c>
      <c r="IC27" s="22" t="s">
        <v>214</v>
      </c>
      <c r="ID27" s="22">
        <v>20</v>
      </c>
      <c r="IE27" s="23" t="s">
        <v>85</v>
      </c>
      <c r="IF27" s="23"/>
      <c r="IG27" s="23"/>
      <c r="IH27" s="23"/>
      <c r="II27" s="23"/>
    </row>
    <row r="28" spans="1:243" s="22" customFormat="1" ht="89.25">
      <c r="A28" s="59">
        <v>1.15</v>
      </c>
      <c r="B28" s="75" t="s">
        <v>136</v>
      </c>
      <c r="C28" s="69" t="s">
        <v>215</v>
      </c>
      <c r="D28" s="93"/>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5"/>
      <c r="IA28" s="22">
        <v>1.15</v>
      </c>
      <c r="IB28" s="22" t="s">
        <v>95</v>
      </c>
      <c r="IC28" s="22" t="s">
        <v>215</v>
      </c>
      <c r="IE28" s="23"/>
      <c r="IF28" s="23"/>
      <c r="IG28" s="23"/>
      <c r="IH28" s="23"/>
      <c r="II28" s="23"/>
    </row>
    <row r="29" spans="1:243" s="22" customFormat="1" ht="28.5">
      <c r="A29" s="92">
        <v>1.16</v>
      </c>
      <c r="B29" s="75" t="s">
        <v>61</v>
      </c>
      <c r="C29" s="69" t="s">
        <v>216</v>
      </c>
      <c r="D29" s="63">
        <v>14</v>
      </c>
      <c r="E29" s="63" t="s">
        <v>85</v>
      </c>
      <c r="F29" s="72">
        <v>331</v>
      </c>
      <c r="G29" s="53"/>
      <c r="H29" s="53"/>
      <c r="I29" s="54" t="s">
        <v>38</v>
      </c>
      <c r="J29" s="55">
        <f t="shared" si="0"/>
        <v>1</v>
      </c>
      <c r="K29" s="53" t="s">
        <v>39</v>
      </c>
      <c r="L29" s="53" t="s">
        <v>4</v>
      </c>
      <c r="M29" s="56"/>
      <c r="N29" s="53"/>
      <c r="O29" s="53"/>
      <c r="P29" s="57"/>
      <c r="Q29" s="53"/>
      <c r="R29" s="53"/>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8">
        <f>(total_amount_ba($B$2,$D$2,D29,F29,J29,K29,M29))</f>
        <v>4634</v>
      </c>
      <c r="BB29" s="52">
        <f t="shared" si="1"/>
        <v>4634</v>
      </c>
      <c r="BC29" s="67" t="str">
        <f t="shared" si="2"/>
        <v>INR  Four Thousand Six Hundred &amp; Thirty Four  Only</v>
      </c>
      <c r="IA29" s="22">
        <v>1.16</v>
      </c>
      <c r="IB29" s="22" t="s">
        <v>61</v>
      </c>
      <c r="IC29" s="22" t="s">
        <v>216</v>
      </c>
      <c r="ID29" s="22">
        <v>14</v>
      </c>
      <c r="IE29" s="23" t="s">
        <v>85</v>
      </c>
      <c r="IF29" s="23"/>
      <c r="IG29" s="23"/>
      <c r="IH29" s="23"/>
      <c r="II29" s="23"/>
    </row>
    <row r="30" spans="1:243" s="22" customFormat="1" ht="28.5">
      <c r="A30" s="59">
        <v>1.17</v>
      </c>
      <c r="B30" s="75" t="s">
        <v>62</v>
      </c>
      <c r="C30" s="69" t="s">
        <v>217</v>
      </c>
      <c r="D30" s="63">
        <v>12</v>
      </c>
      <c r="E30" s="63" t="s">
        <v>85</v>
      </c>
      <c r="F30" s="74">
        <v>371</v>
      </c>
      <c r="G30" s="53"/>
      <c r="H30" s="53"/>
      <c r="I30" s="54" t="s">
        <v>38</v>
      </c>
      <c r="J30" s="55">
        <f t="shared" si="0"/>
        <v>1</v>
      </c>
      <c r="K30" s="53" t="s">
        <v>39</v>
      </c>
      <c r="L30" s="53" t="s">
        <v>4</v>
      </c>
      <c r="M30" s="56"/>
      <c r="N30" s="53"/>
      <c r="O30" s="53"/>
      <c r="P30" s="57"/>
      <c r="Q30" s="53"/>
      <c r="R30" s="53"/>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8">
        <f>(total_amount_ba($B$2,$D$2,D30,F30,J30,K30,M30))</f>
        <v>4452</v>
      </c>
      <c r="BB30" s="52">
        <f t="shared" si="1"/>
        <v>4452</v>
      </c>
      <c r="BC30" s="67" t="str">
        <f t="shared" si="2"/>
        <v>INR  Four Thousand Four Hundred &amp; Fifty Two  Only</v>
      </c>
      <c r="IA30" s="22">
        <v>1.17</v>
      </c>
      <c r="IB30" s="22" t="s">
        <v>62</v>
      </c>
      <c r="IC30" s="22" t="s">
        <v>217</v>
      </c>
      <c r="ID30" s="22">
        <v>12</v>
      </c>
      <c r="IE30" s="23" t="s">
        <v>85</v>
      </c>
      <c r="IF30" s="23"/>
      <c r="IG30" s="23"/>
      <c r="IH30" s="23"/>
      <c r="II30" s="23"/>
    </row>
    <row r="31" spans="1:243" s="22" customFormat="1" ht="89.25">
      <c r="A31" s="92">
        <v>1.18</v>
      </c>
      <c r="B31" s="76" t="s">
        <v>137</v>
      </c>
      <c r="C31" s="69" t="s">
        <v>218</v>
      </c>
      <c r="D31" s="93"/>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5"/>
      <c r="IA31" s="22">
        <v>1.18</v>
      </c>
      <c r="IB31" s="22" t="s">
        <v>96</v>
      </c>
      <c r="IC31" s="22" t="s">
        <v>218</v>
      </c>
      <c r="IE31" s="23"/>
      <c r="IF31" s="23"/>
      <c r="IG31" s="23"/>
      <c r="IH31" s="23"/>
      <c r="II31" s="23"/>
    </row>
    <row r="32" spans="1:243" s="22" customFormat="1" ht="28.5">
      <c r="A32" s="59">
        <v>1.19</v>
      </c>
      <c r="B32" s="73" t="s">
        <v>63</v>
      </c>
      <c r="C32" s="69" t="s">
        <v>219</v>
      </c>
      <c r="D32" s="63">
        <v>3</v>
      </c>
      <c r="E32" s="64" t="s">
        <v>37</v>
      </c>
      <c r="F32" s="72">
        <v>2789</v>
      </c>
      <c r="G32" s="53"/>
      <c r="H32" s="53"/>
      <c r="I32" s="54" t="s">
        <v>38</v>
      </c>
      <c r="J32" s="55">
        <f t="shared" si="0"/>
        <v>1</v>
      </c>
      <c r="K32" s="53" t="s">
        <v>39</v>
      </c>
      <c r="L32" s="53" t="s">
        <v>4</v>
      </c>
      <c r="M32" s="56"/>
      <c r="N32" s="53"/>
      <c r="O32" s="53"/>
      <c r="P32" s="57"/>
      <c r="Q32" s="53"/>
      <c r="R32" s="53"/>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8">
        <f>(total_amount_ba($B$2,$D$2,D32,F32,J32,K32,M32))</f>
        <v>8367</v>
      </c>
      <c r="BB32" s="52">
        <f t="shared" si="1"/>
        <v>8367</v>
      </c>
      <c r="BC32" s="67" t="str">
        <f t="shared" si="2"/>
        <v>INR  Eight Thousand Three Hundred &amp; Sixty Seven  Only</v>
      </c>
      <c r="IA32" s="22">
        <v>1.19</v>
      </c>
      <c r="IB32" s="22" t="s">
        <v>63</v>
      </c>
      <c r="IC32" s="22" t="s">
        <v>219</v>
      </c>
      <c r="ID32" s="22">
        <v>3</v>
      </c>
      <c r="IE32" s="23" t="s">
        <v>37</v>
      </c>
      <c r="IF32" s="23"/>
      <c r="IG32" s="23"/>
      <c r="IH32" s="23"/>
      <c r="II32" s="23"/>
    </row>
    <row r="33" spans="1:243" s="22" customFormat="1" ht="28.5">
      <c r="A33" s="92">
        <v>1.2</v>
      </c>
      <c r="B33" s="73" t="s">
        <v>62</v>
      </c>
      <c r="C33" s="69" t="s">
        <v>220</v>
      </c>
      <c r="D33" s="63">
        <v>3</v>
      </c>
      <c r="E33" s="64" t="s">
        <v>37</v>
      </c>
      <c r="F33" s="77">
        <v>3255</v>
      </c>
      <c r="G33" s="53"/>
      <c r="H33" s="53"/>
      <c r="I33" s="54" t="s">
        <v>38</v>
      </c>
      <c r="J33" s="55">
        <f t="shared" si="0"/>
        <v>1</v>
      </c>
      <c r="K33" s="53" t="s">
        <v>39</v>
      </c>
      <c r="L33" s="53" t="s">
        <v>4</v>
      </c>
      <c r="M33" s="56"/>
      <c r="N33" s="53"/>
      <c r="O33" s="53"/>
      <c r="P33" s="57"/>
      <c r="Q33" s="53"/>
      <c r="R33" s="53"/>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8">
        <f>(total_amount_ba($B$2,$D$2,D33,F33,J33,K33,M33))</f>
        <v>9765</v>
      </c>
      <c r="BB33" s="52">
        <f t="shared" si="1"/>
        <v>9765</v>
      </c>
      <c r="BC33" s="67" t="str">
        <f t="shared" si="2"/>
        <v>INR  Nine Thousand Seven Hundred &amp; Sixty Five  Only</v>
      </c>
      <c r="IA33" s="22">
        <v>1.2</v>
      </c>
      <c r="IB33" s="22" t="s">
        <v>62</v>
      </c>
      <c r="IC33" s="22" t="s">
        <v>220</v>
      </c>
      <c r="ID33" s="22">
        <v>3</v>
      </c>
      <c r="IE33" s="23" t="s">
        <v>37</v>
      </c>
      <c r="IF33" s="23"/>
      <c r="IG33" s="23"/>
      <c r="IH33" s="23"/>
      <c r="II33" s="23"/>
    </row>
    <row r="34" spans="1:243" s="22" customFormat="1" ht="28.5">
      <c r="A34" s="59">
        <v>1.21</v>
      </c>
      <c r="B34" s="73" t="s">
        <v>64</v>
      </c>
      <c r="C34" s="69" t="s">
        <v>221</v>
      </c>
      <c r="D34" s="63">
        <v>1</v>
      </c>
      <c r="E34" s="64" t="s">
        <v>37</v>
      </c>
      <c r="F34" s="74">
        <v>3856</v>
      </c>
      <c r="G34" s="53"/>
      <c r="H34" s="53"/>
      <c r="I34" s="54" t="s">
        <v>38</v>
      </c>
      <c r="J34" s="55">
        <f t="shared" si="0"/>
        <v>1</v>
      </c>
      <c r="K34" s="53" t="s">
        <v>39</v>
      </c>
      <c r="L34" s="53" t="s">
        <v>4</v>
      </c>
      <c r="M34" s="56"/>
      <c r="N34" s="53"/>
      <c r="O34" s="53"/>
      <c r="P34" s="57"/>
      <c r="Q34" s="53"/>
      <c r="R34" s="53"/>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8">
        <f>(total_amount_ba($B$2,$D$2,D34,F34,J34,K34,M34))</f>
        <v>3856</v>
      </c>
      <c r="BB34" s="52">
        <f t="shared" si="1"/>
        <v>3856</v>
      </c>
      <c r="BC34" s="67" t="str">
        <f t="shared" si="2"/>
        <v>INR  Three Thousand Eight Hundred &amp; Fifty Six  Only</v>
      </c>
      <c r="IA34" s="22">
        <v>1.21</v>
      </c>
      <c r="IB34" s="22" t="s">
        <v>64</v>
      </c>
      <c r="IC34" s="22" t="s">
        <v>221</v>
      </c>
      <c r="ID34" s="22">
        <v>1</v>
      </c>
      <c r="IE34" s="23" t="s">
        <v>37</v>
      </c>
      <c r="IF34" s="23"/>
      <c r="IG34" s="23"/>
      <c r="IH34" s="23"/>
      <c r="II34" s="23"/>
    </row>
    <row r="35" spans="1:243" s="22" customFormat="1" ht="28.5">
      <c r="A35" s="92">
        <v>1.22</v>
      </c>
      <c r="B35" s="73" t="s">
        <v>65</v>
      </c>
      <c r="C35" s="69" t="s">
        <v>222</v>
      </c>
      <c r="D35" s="63">
        <v>1</v>
      </c>
      <c r="E35" s="64" t="s">
        <v>37</v>
      </c>
      <c r="F35" s="74">
        <v>5322</v>
      </c>
      <c r="G35" s="53"/>
      <c r="H35" s="53"/>
      <c r="I35" s="54" t="s">
        <v>38</v>
      </c>
      <c r="J35" s="55">
        <f>IF(I35="Less(-)",-1,1)</f>
        <v>1</v>
      </c>
      <c r="K35" s="53" t="s">
        <v>39</v>
      </c>
      <c r="L35" s="53" t="s">
        <v>4</v>
      </c>
      <c r="M35" s="56"/>
      <c r="N35" s="53"/>
      <c r="O35" s="53"/>
      <c r="P35" s="57"/>
      <c r="Q35" s="53"/>
      <c r="R35" s="53"/>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8">
        <f>(total_amount_ba($B$2,$D$2,D35,F35,J35,K35,M35))</f>
        <v>5322</v>
      </c>
      <c r="BB35" s="52">
        <f>BA35+SUM(N35:AZ35)</f>
        <v>5322</v>
      </c>
      <c r="BC35" s="67" t="str">
        <f>SpellNumber(L35,BB35)</f>
        <v>INR  Five Thousand Three Hundred &amp; Twenty Two  Only</v>
      </c>
      <c r="IA35" s="22">
        <v>1.22</v>
      </c>
      <c r="IB35" s="22" t="s">
        <v>65</v>
      </c>
      <c r="IC35" s="22" t="s">
        <v>222</v>
      </c>
      <c r="ID35" s="22">
        <v>1</v>
      </c>
      <c r="IE35" s="23" t="s">
        <v>37</v>
      </c>
      <c r="IF35" s="23"/>
      <c r="IG35" s="23"/>
      <c r="IH35" s="23"/>
      <c r="II35" s="23"/>
    </row>
    <row r="36" spans="1:243" s="22" customFormat="1" ht="38.25">
      <c r="A36" s="59">
        <v>1.23</v>
      </c>
      <c r="B36" s="73" t="s">
        <v>138</v>
      </c>
      <c r="C36" s="69" t="s">
        <v>223</v>
      </c>
      <c r="D36" s="93"/>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5"/>
      <c r="IA36" s="22">
        <v>1.23</v>
      </c>
      <c r="IB36" s="22" t="s">
        <v>97</v>
      </c>
      <c r="IC36" s="22" t="s">
        <v>223</v>
      </c>
      <c r="IE36" s="23"/>
      <c r="IF36" s="23"/>
      <c r="IG36" s="23"/>
      <c r="IH36" s="23"/>
      <c r="II36" s="23"/>
    </row>
    <row r="37" spans="1:243" s="22" customFormat="1" ht="28.5">
      <c r="A37" s="92">
        <v>1.24</v>
      </c>
      <c r="B37" s="73" t="s">
        <v>63</v>
      </c>
      <c r="C37" s="69" t="s">
        <v>224</v>
      </c>
      <c r="D37" s="63">
        <v>1</v>
      </c>
      <c r="E37" s="64" t="s">
        <v>37</v>
      </c>
      <c r="F37" s="72">
        <v>3671</v>
      </c>
      <c r="G37" s="53"/>
      <c r="H37" s="53"/>
      <c r="I37" s="54" t="s">
        <v>38</v>
      </c>
      <c r="J37" s="55">
        <f aca="true" t="shared" si="3" ref="J37:J99">IF(I37="Less(-)",-1,1)</f>
        <v>1</v>
      </c>
      <c r="K37" s="53" t="s">
        <v>39</v>
      </c>
      <c r="L37" s="53" t="s">
        <v>4</v>
      </c>
      <c r="M37" s="56"/>
      <c r="N37" s="53"/>
      <c r="O37" s="53"/>
      <c r="P37" s="57"/>
      <c r="Q37" s="53"/>
      <c r="R37" s="53"/>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8">
        <f>(total_amount_ba($B$2,$D$2,D37,F37,J37,K37,M37))</f>
        <v>3671</v>
      </c>
      <c r="BB37" s="52">
        <f aca="true" t="shared" si="4" ref="BB37:BB99">BA37+SUM(N37:AZ37)</f>
        <v>3671</v>
      </c>
      <c r="BC37" s="67" t="str">
        <f aca="true" t="shared" si="5" ref="BC37:BC99">SpellNumber(L37,BB37)</f>
        <v>INR  Three Thousand Six Hundred &amp; Seventy One  Only</v>
      </c>
      <c r="IA37" s="22">
        <v>1.24</v>
      </c>
      <c r="IB37" s="22" t="s">
        <v>63</v>
      </c>
      <c r="IC37" s="22" t="s">
        <v>224</v>
      </c>
      <c r="ID37" s="22">
        <v>1</v>
      </c>
      <c r="IE37" s="23" t="s">
        <v>37</v>
      </c>
      <c r="IF37" s="23"/>
      <c r="IG37" s="23"/>
      <c r="IH37" s="23"/>
      <c r="II37" s="23"/>
    </row>
    <row r="38" spans="1:243" s="22" customFormat="1" ht="38.25">
      <c r="A38" s="59">
        <v>1.25</v>
      </c>
      <c r="B38" s="70" t="s">
        <v>139</v>
      </c>
      <c r="C38" s="69" t="s">
        <v>225</v>
      </c>
      <c r="D38" s="93"/>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5"/>
      <c r="IA38" s="22">
        <v>1.25</v>
      </c>
      <c r="IB38" s="22" t="s">
        <v>98</v>
      </c>
      <c r="IC38" s="22" t="s">
        <v>225</v>
      </c>
      <c r="IE38" s="23"/>
      <c r="IF38" s="23"/>
      <c r="IG38" s="23"/>
      <c r="IH38" s="23"/>
      <c r="II38" s="23"/>
    </row>
    <row r="39" spans="1:243" s="22" customFormat="1" ht="28.5">
      <c r="A39" s="92">
        <v>1.26</v>
      </c>
      <c r="B39" s="73" t="s">
        <v>66</v>
      </c>
      <c r="C39" s="69" t="s">
        <v>226</v>
      </c>
      <c r="D39" s="63">
        <v>7</v>
      </c>
      <c r="E39" s="64" t="s">
        <v>37</v>
      </c>
      <c r="F39" s="72">
        <v>1883</v>
      </c>
      <c r="G39" s="53"/>
      <c r="H39" s="53"/>
      <c r="I39" s="54" t="s">
        <v>38</v>
      </c>
      <c r="J39" s="55">
        <f t="shared" si="3"/>
        <v>1</v>
      </c>
      <c r="K39" s="53" t="s">
        <v>39</v>
      </c>
      <c r="L39" s="53" t="s">
        <v>4</v>
      </c>
      <c r="M39" s="56"/>
      <c r="N39" s="53"/>
      <c r="O39" s="53"/>
      <c r="P39" s="57"/>
      <c r="Q39" s="53"/>
      <c r="R39" s="53"/>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8">
        <f>(total_amount_ba($B$2,$D$2,D39,F39,J39,K39,M39))</f>
        <v>13181</v>
      </c>
      <c r="BB39" s="52">
        <f t="shared" si="4"/>
        <v>13181</v>
      </c>
      <c r="BC39" s="67" t="str">
        <f t="shared" si="5"/>
        <v>INR  Thirteen Thousand One Hundred &amp; Eighty One  Only</v>
      </c>
      <c r="IA39" s="22">
        <v>1.26</v>
      </c>
      <c r="IB39" s="22" t="s">
        <v>66</v>
      </c>
      <c r="IC39" s="22" t="s">
        <v>226</v>
      </c>
      <c r="ID39" s="22">
        <v>7</v>
      </c>
      <c r="IE39" s="23" t="s">
        <v>37</v>
      </c>
      <c r="IF39" s="23"/>
      <c r="IG39" s="23"/>
      <c r="IH39" s="23"/>
      <c r="II39" s="23"/>
    </row>
    <row r="40" spans="1:243" s="22" customFormat="1" ht="28.5">
      <c r="A40" s="59">
        <v>1.27</v>
      </c>
      <c r="B40" s="73" t="s">
        <v>67</v>
      </c>
      <c r="C40" s="69" t="s">
        <v>227</v>
      </c>
      <c r="D40" s="63">
        <v>20</v>
      </c>
      <c r="E40" s="64" t="s">
        <v>37</v>
      </c>
      <c r="F40" s="74">
        <v>2616</v>
      </c>
      <c r="G40" s="53"/>
      <c r="H40" s="53"/>
      <c r="I40" s="54" t="s">
        <v>38</v>
      </c>
      <c r="J40" s="55">
        <f t="shared" si="3"/>
        <v>1</v>
      </c>
      <c r="K40" s="53" t="s">
        <v>39</v>
      </c>
      <c r="L40" s="53" t="s">
        <v>4</v>
      </c>
      <c r="M40" s="56"/>
      <c r="N40" s="53"/>
      <c r="O40" s="53"/>
      <c r="P40" s="57"/>
      <c r="Q40" s="53"/>
      <c r="R40" s="53"/>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8">
        <f>(total_amount_ba($B$2,$D$2,D40,F40,J40,K40,M40))</f>
        <v>52320</v>
      </c>
      <c r="BB40" s="52">
        <f t="shared" si="4"/>
        <v>52320</v>
      </c>
      <c r="BC40" s="67" t="str">
        <f t="shared" si="5"/>
        <v>INR  Fifty Two Thousand Three Hundred &amp; Twenty  Only</v>
      </c>
      <c r="IA40" s="22">
        <v>1.27</v>
      </c>
      <c r="IB40" s="22" t="s">
        <v>67</v>
      </c>
      <c r="IC40" s="22" t="s">
        <v>227</v>
      </c>
      <c r="ID40" s="22">
        <v>20</v>
      </c>
      <c r="IE40" s="23" t="s">
        <v>37</v>
      </c>
      <c r="IF40" s="23"/>
      <c r="IG40" s="23"/>
      <c r="IH40" s="23"/>
      <c r="II40" s="23"/>
    </row>
    <row r="41" spans="1:243" s="22" customFormat="1" ht="38.25">
      <c r="A41" s="92">
        <v>1.28</v>
      </c>
      <c r="B41" s="73" t="s">
        <v>140</v>
      </c>
      <c r="C41" s="69" t="s">
        <v>228</v>
      </c>
      <c r="D41" s="93"/>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5"/>
      <c r="IA41" s="22">
        <v>1.28</v>
      </c>
      <c r="IB41" s="22" t="s">
        <v>99</v>
      </c>
      <c r="IC41" s="22" t="s">
        <v>228</v>
      </c>
      <c r="IE41" s="23"/>
      <c r="IF41" s="23"/>
      <c r="IG41" s="23"/>
      <c r="IH41" s="23"/>
      <c r="II41" s="23"/>
    </row>
    <row r="42" spans="1:243" s="22" customFormat="1" ht="28.5">
      <c r="A42" s="59">
        <v>1.29</v>
      </c>
      <c r="B42" s="73" t="s">
        <v>66</v>
      </c>
      <c r="C42" s="69" t="s">
        <v>229</v>
      </c>
      <c r="D42" s="63">
        <v>6</v>
      </c>
      <c r="E42" s="64" t="s">
        <v>37</v>
      </c>
      <c r="F42" s="74">
        <v>603</v>
      </c>
      <c r="G42" s="53"/>
      <c r="H42" s="53"/>
      <c r="I42" s="54" t="s">
        <v>38</v>
      </c>
      <c r="J42" s="55">
        <f t="shared" si="3"/>
        <v>1</v>
      </c>
      <c r="K42" s="53" t="s">
        <v>39</v>
      </c>
      <c r="L42" s="53" t="s">
        <v>4</v>
      </c>
      <c r="M42" s="56"/>
      <c r="N42" s="53"/>
      <c r="O42" s="53"/>
      <c r="P42" s="57"/>
      <c r="Q42" s="53"/>
      <c r="R42" s="53"/>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8">
        <f>(total_amount_ba($B$2,$D$2,D42,F42,J42,K42,M42))</f>
        <v>3618</v>
      </c>
      <c r="BB42" s="52">
        <f t="shared" si="4"/>
        <v>3618</v>
      </c>
      <c r="BC42" s="67" t="str">
        <f t="shared" si="5"/>
        <v>INR  Three Thousand Six Hundred &amp; Eighteen  Only</v>
      </c>
      <c r="IA42" s="22">
        <v>1.29</v>
      </c>
      <c r="IB42" s="22" t="s">
        <v>66</v>
      </c>
      <c r="IC42" s="22" t="s">
        <v>229</v>
      </c>
      <c r="ID42" s="22">
        <v>6</v>
      </c>
      <c r="IE42" s="23" t="s">
        <v>37</v>
      </c>
      <c r="IF42" s="23"/>
      <c r="IG42" s="23"/>
      <c r="IH42" s="23"/>
      <c r="II42" s="23"/>
    </row>
    <row r="43" spans="1:243" s="22" customFormat="1" ht="38.25">
      <c r="A43" s="92">
        <v>1.3</v>
      </c>
      <c r="B43" s="73" t="s">
        <v>68</v>
      </c>
      <c r="C43" s="69" t="s">
        <v>230</v>
      </c>
      <c r="D43" s="93"/>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5"/>
      <c r="IA43" s="22">
        <v>1.3</v>
      </c>
      <c r="IB43" s="22" t="s">
        <v>68</v>
      </c>
      <c r="IC43" s="22" t="s">
        <v>230</v>
      </c>
      <c r="IE43" s="23"/>
      <c r="IF43" s="23"/>
      <c r="IG43" s="23"/>
      <c r="IH43" s="23"/>
      <c r="II43" s="23"/>
    </row>
    <row r="44" spans="1:243" s="22" customFormat="1" ht="28.5">
      <c r="A44" s="59">
        <v>1.31</v>
      </c>
      <c r="B44" s="73" t="s">
        <v>55</v>
      </c>
      <c r="C44" s="69" t="s">
        <v>231</v>
      </c>
      <c r="D44" s="63">
        <v>2</v>
      </c>
      <c r="E44" s="64" t="s">
        <v>37</v>
      </c>
      <c r="F44" s="72">
        <v>848</v>
      </c>
      <c r="G44" s="53"/>
      <c r="H44" s="53"/>
      <c r="I44" s="54" t="s">
        <v>38</v>
      </c>
      <c r="J44" s="55">
        <f t="shared" si="3"/>
        <v>1</v>
      </c>
      <c r="K44" s="53" t="s">
        <v>39</v>
      </c>
      <c r="L44" s="53" t="s">
        <v>4</v>
      </c>
      <c r="M44" s="56"/>
      <c r="N44" s="53"/>
      <c r="O44" s="53"/>
      <c r="P44" s="57"/>
      <c r="Q44" s="53"/>
      <c r="R44" s="53"/>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8">
        <f>(total_amount_ba($B$2,$D$2,D44,F44,J44,K44,M44))</f>
        <v>1696</v>
      </c>
      <c r="BB44" s="52">
        <f t="shared" si="4"/>
        <v>1696</v>
      </c>
      <c r="BC44" s="67" t="str">
        <f t="shared" si="5"/>
        <v>INR  One Thousand Six Hundred &amp; Ninety Six  Only</v>
      </c>
      <c r="IA44" s="22">
        <v>1.31</v>
      </c>
      <c r="IB44" s="22" t="s">
        <v>55</v>
      </c>
      <c r="IC44" s="22" t="s">
        <v>231</v>
      </c>
      <c r="ID44" s="22">
        <v>2</v>
      </c>
      <c r="IE44" s="23" t="s">
        <v>37</v>
      </c>
      <c r="IF44" s="23"/>
      <c r="IG44" s="23"/>
      <c r="IH44" s="23"/>
      <c r="II44" s="23"/>
    </row>
    <row r="45" spans="1:243" s="22" customFormat="1" ht="28.5">
      <c r="A45" s="92">
        <v>1.32</v>
      </c>
      <c r="B45" s="73" t="s">
        <v>335</v>
      </c>
      <c r="C45" s="69" t="s">
        <v>232</v>
      </c>
      <c r="D45" s="63">
        <v>8</v>
      </c>
      <c r="E45" s="64" t="s">
        <v>37</v>
      </c>
      <c r="F45" s="72">
        <v>1067</v>
      </c>
      <c r="G45" s="53"/>
      <c r="H45" s="53"/>
      <c r="I45" s="54" t="s">
        <v>38</v>
      </c>
      <c r="J45" s="55">
        <f t="shared" si="3"/>
        <v>1</v>
      </c>
      <c r="K45" s="53" t="s">
        <v>39</v>
      </c>
      <c r="L45" s="53" t="s">
        <v>4</v>
      </c>
      <c r="M45" s="56"/>
      <c r="N45" s="53"/>
      <c r="O45" s="53"/>
      <c r="P45" s="57"/>
      <c r="Q45" s="53"/>
      <c r="R45" s="53"/>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8">
        <f>(total_amount_ba($B$2,$D$2,D45,F45,J45,K45,M45))</f>
        <v>8536</v>
      </c>
      <c r="BB45" s="52">
        <f t="shared" si="4"/>
        <v>8536</v>
      </c>
      <c r="BC45" s="67" t="str">
        <f t="shared" si="5"/>
        <v>INR  Eight Thousand Five Hundred &amp; Thirty Six  Only</v>
      </c>
      <c r="IA45" s="22">
        <v>1.32</v>
      </c>
      <c r="IB45" s="22" t="s">
        <v>100</v>
      </c>
      <c r="IC45" s="22" t="s">
        <v>232</v>
      </c>
      <c r="ID45" s="22">
        <v>8</v>
      </c>
      <c r="IE45" s="23" t="s">
        <v>37</v>
      </c>
      <c r="IF45" s="23"/>
      <c r="IG45" s="23"/>
      <c r="IH45" s="23"/>
      <c r="II45" s="23"/>
    </row>
    <row r="46" spans="1:243" s="22" customFormat="1" ht="28.5">
      <c r="A46" s="59">
        <v>1.33</v>
      </c>
      <c r="B46" s="73" t="s">
        <v>141</v>
      </c>
      <c r="C46" s="69" t="s">
        <v>233</v>
      </c>
      <c r="D46" s="63">
        <v>8</v>
      </c>
      <c r="E46" s="64" t="s">
        <v>37</v>
      </c>
      <c r="F46" s="72">
        <v>913</v>
      </c>
      <c r="G46" s="53"/>
      <c r="H46" s="53"/>
      <c r="I46" s="54" t="s">
        <v>38</v>
      </c>
      <c r="J46" s="55">
        <f t="shared" si="3"/>
        <v>1</v>
      </c>
      <c r="K46" s="53" t="s">
        <v>39</v>
      </c>
      <c r="L46" s="53" t="s">
        <v>4</v>
      </c>
      <c r="M46" s="56"/>
      <c r="N46" s="53"/>
      <c r="O46" s="53"/>
      <c r="P46" s="57"/>
      <c r="Q46" s="53"/>
      <c r="R46" s="53"/>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8">
        <f>(total_amount_ba($B$2,$D$2,D46,F46,J46,K46,M46))</f>
        <v>7304</v>
      </c>
      <c r="BB46" s="52">
        <f t="shared" si="4"/>
        <v>7304</v>
      </c>
      <c r="BC46" s="67" t="str">
        <f t="shared" si="5"/>
        <v>INR  Seven Thousand Three Hundred &amp; Four  Only</v>
      </c>
      <c r="IA46" s="22">
        <v>1.33</v>
      </c>
      <c r="IB46" s="22" t="s">
        <v>101</v>
      </c>
      <c r="IC46" s="22" t="s">
        <v>233</v>
      </c>
      <c r="ID46" s="22">
        <v>8</v>
      </c>
      <c r="IE46" s="23" t="s">
        <v>37</v>
      </c>
      <c r="IF46" s="23"/>
      <c r="IG46" s="23"/>
      <c r="IH46" s="23"/>
      <c r="II46" s="23"/>
    </row>
    <row r="47" spans="1:243" s="22" customFormat="1" ht="63.75">
      <c r="A47" s="92">
        <v>1.34</v>
      </c>
      <c r="B47" s="70" t="s">
        <v>142</v>
      </c>
      <c r="C47" s="69" t="s">
        <v>234</v>
      </c>
      <c r="D47" s="93"/>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5"/>
      <c r="IA47" s="22">
        <v>1.34</v>
      </c>
      <c r="IB47" s="22" t="s">
        <v>102</v>
      </c>
      <c r="IC47" s="22" t="s">
        <v>234</v>
      </c>
      <c r="IE47" s="23"/>
      <c r="IF47" s="23"/>
      <c r="IG47" s="23"/>
      <c r="IH47" s="23"/>
      <c r="II47" s="23"/>
    </row>
    <row r="48" spans="1:243" s="22" customFormat="1" ht="28.5">
      <c r="A48" s="59">
        <v>1.35</v>
      </c>
      <c r="B48" s="78" t="s">
        <v>69</v>
      </c>
      <c r="C48" s="69" t="s">
        <v>235</v>
      </c>
      <c r="D48" s="63">
        <v>3</v>
      </c>
      <c r="E48" s="65" t="s">
        <v>85</v>
      </c>
      <c r="F48" s="72">
        <v>171</v>
      </c>
      <c r="G48" s="53"/>
      <c r="H48" s="53"/>
      <c r="I48" s="54" t="s">
        <v>38</v>
      </c>
      <c r="J48" s="55">
        <f t="shared" si="3"/>
        <v>1</v>
      </c>
      <c r="K48" s="53" t="s">
        <v>39</v>
      </c>
      <c r="L48" s="53" t="s">
        <v>4</v>
      </c>
      <c r="M48" s="56"/>
      <c r="N48" s="53"/>
      <c r="O48" s="53"/>
      <c r="P48" s="57"/>
      <c r="Q48" s="53"/>
      <c r="R48" s="53"/>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8">
        <f>(total_amount_ba($B$2,$D$2,D48,F48,J48,K48,M48))</f>
        <v>513</v>
      </c>
      <c r="BB48" s="52">
        <f t="shared" si="4"/>
        <v>513</v>
      </c>
      <c r="BC48" s="67" t="str">
        <f t="shared" si="5"/>
        <v>INR  Five Hundred &amp; Thirteen  Only</v>
      </c>
      <c r="IA48" s="22">
        <v>1.35</v>
      </c>
      <c r="IB48" s="22" t="s">
        <v>69</v>
      </c>
      <c r="IC48" s="22" t="s">
        <v>235</v>
      </c>
      <c r="ID48" s="22">
        <v>3</v>
      </c>
      <c r="IE48" s="23" t="s">
        <v>85</v>
      </c>
      <c r="IF48" s="23"/>
      <c r="IG48" s="23"/>
      <c r="IH48" s="23"/>
      <c r="II48" s="23"/>
    </row>
    <row r="49" spans="1:243" s="22" customFormat="1" ht="76.5">
      <c r="A49" s="92">
        <v>1.36</v>
      </c>
      <c r="B49" s="70" t="s">
        <v>334</v>
      </c>
      <c r="C49" s="69" t="s">
        <v>236</v>
      </c>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5"/>
      <c r="IA49" s="22">
        <v>1.36</v>
      </c>
      <c r="IB49" s="22" t="s">
        <v>327</v>
      </c>
      <c r="IC49" s="22" t="s">
        <v>236</v>
      </c>
      <c r="IE49" s="23"/>
      <c r="IF49" s="23"/>
      <c r="IG49" s="23"/>
      <c r="IH49" s="23"/>
      <c r="II49" s="23"/>
    </row>
    <row r="50" spans="1:243" s="22" customFormat="1" ht="28.5">
      <c r="A50" s="59">
        <v>1.37</v>
      </c>
      <c r="B50" s="78" t="s">
        <v>69</v>
      </c>
      <c r="C50" s="69" t="s">
        <v>237</v>
      </c>
      <c r="D50" s="63">
        <v>4</v>
      </c>
      <c r="E50" s="64" t="s">
        <v>86</v>
      </c>
      <c r="F50" s="72">
        <v>1658</v>
      </c>
      <c r="G50" s="53"/>
      <c r="H50" s="53"/>
      <c r="I50" s="54" t="s">
        <v>38</v>
      </c>
      <c r="J50" s="55">
        <f t="shared" si="3"/>
        <v>1</v>
      </c>
      <c r="K50" s="53" t="s">
        <v>39</v>
      </c>
      <c r="L50" s="53" t="s">
        <v>4</v>
      </c>
      <c r="M50" s="56"/>
      <c r="N50" s="53"/>
      <c r="O50" s="53"/>
      <c r="P50" s="57"/>
      <c r="Q50" s="53"/>
      <c r="R50" s="53"/>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8">
        <f>(total_amount_ba($B$2,$D$2,D50,F50,J50,K50,M50))</f>
        <v>6632</v>
      </c>
      <c r="BB50" s="52">
        <f t="shared" si="4"/>
        <v>6632</v>
      </c>
      <c r="BC50" s="67" t="str">
        <f t="shared" si="5"/>
        <v>INR  Six Thousand Six Hundred &amp; Thirty Two  Only</v>
      </c>
      <c r="IA50" s="22">
        <v>1.37</v>
      </c>
      <c r="IB50" s="22" t="s">
        <v>69</v>
      </c>
      <c r="IC50" s="22" t="s">
        <v>237</v>
      </c>
      <c r="ID50" s="22">
        <v>4</v>
      </c>
      <c r="IE50" s="23" t="s">
        <v>86</v>
      </c>
      <c r="IF50" s="23"/>
      <c r="IG50" s="23"/>
      <c r="IH50" s="23"/>
      <c r="II50" s="23"/>
    </row>
    <row r="51" spans="1:243" s="22" customFormat="1" ht="28.5">
      <c r="A51" s="92">
        <v>1.38</v>
      </c>
      <c r="B51" s="78" t="s">
        <v>143</v>
      </c>
      <c r="C51" s="69" t="s">
        <v>238</v>
      </c>
      <c r="D51" s="63">
        <v>1</v>
      </c>
      <c r="E51" s="64" t="s">
        <v>86</v>
      </c>
      <c r="F51" s="72">
        <v>2319</v>
      </c>
      <c r="G51" s="53"/>
      <c r="H51" s="53"/>
      <c r="I51" s="54" t="s">
        <v>38</v>
      </c>
      <c r="J51" s="55">
        <f>IF(I51="Less(-)",-1,1)</f>
        <v>1</v>
      </c>
      <c r="K51" s="53" t="s">
        <v>39</v>
      </c>
      <c r="L51" s="53" t="s">
        <v>4</v>
      </c>
      <c r="M51" s="56"/>
      <c r="N51" s="53"/>
      <c r="O51" s="53"/>
      <c r="P51" s="57"/>
      <c r="Q51" s="53"/>
      <c r="R51" s="53"/>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8">
        <f>(total_amount_ba($B$2,$D$2,D51,F51,J51,K51,M51))</f>
        <v>2319</v>
      </c>
      <c r="BB51" s="52">
        <f>BA51+SUM(N51:AZ51)</f>
        <v>2319</v>
      </c>
      <c r="BC51" s="67" t="str">
        <f>SpellNumber(L51,BB51)</f>
        <v>INR  Two Thousand Three Hundred &amp; Nineteen  Only</v>
      </c>
      <c r="IA51" s="22">
        <v>1.38</v>
      </c>
      <c r="IB51" s="22" t="s">
        <v>143</v>
      </c>
      <c r="IC51" s="22" t="s">
        <v>238</v>
      </c>
      <c r="ID51" s="22">
        <v>1</v>
      </c>
      <c r="IE51" s="23" t="s">
        <v>86</v>
      </c>
      <c r="IF51" s="23"/>
      <c r="IG51" s="23"/>
      <c r="IH51" s="23"/>
      <c r="II51" s="23"/>
    </row>
    <row r="52" spans="1:243" s="22" customFormat="1" ht="63.75">
      <c r="A52" s="59">
        <v>1.39</v>
      </c>
      <c r="B52" s="76" t="s">
        <v>144</v>
      </c>
      <c r="C52" s="69" t="s">
        <v>239</v>
      </c>
      <c r="D52" s="93"/>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5"/>
      <c r="IA52" s="22">
        <v>1.39</v>
      </c>
      <c r="IB52" s="22" t="s">
        <v>103</v>
      </c>
      <c r="IC52" s="22" t="s">
        <v>239</v>
      </c>
      <c r="IE52" s="23"/>
      <c r="IF52" s="23"/>
      <c r="IG52" s="23"/>
      <c r="IH52" s="23"/>
      <c r="II52" s="23"/>
    </row>
    <row r="53" spans="1:243" s="22" customFormat="1" ht="28.5">
      <c r="A53" s="92">
        <v>1.4</v>
      </c>
      <c r="B53" s="79" t="s">
        <v>70</v>
      </c>
      <c r="C53" s="69" t="s">
        <v>240</v>
      </c>
      <c r="D53" s="63">
        <v>36</v>
      </c>
      <c r="E53" s="62" t="s">
        <v>85</v>
      </c>
      <c r="F53" s="72">
        <v>331</v>
      </c>
      <c r="G53" s="53"/>
      <c r="H53" s="53"/>
      <c r="I53" s="54" t="s">
        <v>38</v>
      </c>
      <c r="J53" s="55">
        <f t="shared" si="3"/>
        <v>1</v>
      </c>
      <c r="K53" s="53" t="s">
        <v>39</v>
      </c>
      <c r="L53" s="53" t="s">
        <v>4</v>
      </c>
      <c r="M53" s="56"/>
      <c r="N53" s="53"/>
      <c r="O53" s="53"/>
      <c r="P53" s="57"/>
      <c r="Q53" s="53"/>
      <c r="R53" s="53"/>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8">
        <f>(total_amount_ba($B$2,$D$2,D53,F53,J53,K53,M53))</f>
        <v>11916</v>
      </c>
      <c r="BB53" s="52">
        <f t="shared" si="4"/>
        <v>11916</v>
      </c>
      <c r="BC53" s="67" t="str">
        <f t="shared" si="5"/>
        <v>INR  Eleven Thousand Nine Hundred &amp; Sixteen  Only</v>
      </c>
      <c r="IA53" s="22">
        <v>1.4</v>
      </c>
      <c r="IB53" s="22" t="s">
        <v>70</v>
      </c>
      <c r="IC53" s="22" t="s">
        <v>240</v>
      </c>
      <c r="ID53" s="22">
        <v>36</v>
      </c>
      <c r="IE53" s="23" t="s">
        <v>85</v>
      </c>
      <c r="IF53" s="23"/>
      <c r="IG53" s="23"/>
      <c r="IH53" s="23"/>
      <c r="II53" s="23"/>
    </row>
    <row r="54" spans="1:243" s="22" customFormat="1" ht="51">
      <c r="A54" s="59">
        <v>1.41</v>
      </c>
      <c r="B54" s="76" t="s">
        <v>145</v>
      </c>
      <c r="C54" s="69" t="s">
        <v>241</v>
      </c>
      <c r="D54" s="93"/>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5"/>
      <c r="IA54" s="22">
        <v>1.41</v>
      </c>
      <c r="IB54" s="22" t="s">
        <v>104</v>
      </c>
      <c r="IC54" s="22" t="s">
        <v>241</v>
      </c>
      <c r="IE54" s="23"/>
      <c r="IF54" s="23"/>
      <c r="IG54" s="23"/>
      <c r="IH54" s="23"/>
      <c r="II54" s="23"/>
    </row>
    <row r="55" spans="1:243" s="22" customFormat="1" ht="15">
      <c r="A55" s="92">
        <v>1.42</v>
      </c>
      <c r="B55" s="80" t="s">
        <v>71</v>
      </c>
      <c r="C55" s="69" t="s">
        <v>242</v>
      </c>
      <c r="D55" s="63">
        <v>3</v>
      </c>
      <c r="E55" s="65" t="s">
        <v>85</v>
      </c>
      <c r="F55" s="72">
        <v>102</v>
      </c>
      <c r="G55" s="53"/>
      <c r="H55" s="53"/>
      <c r="I55" s="54" t="s">
        <v>38</v>
      </c>
      <c r="J55" s="55">
        <f t="shared" si="3"/>
        <v>1</v>
      </c>
      <c r="K55" s="53" t="s">
        <v>39</v>
      </c>
      <c r="L55" s="53" t="s">
        <v>4</v>
      </c>
      <c r="M55" s="56"/>
      <c r="N55" s="53"/>
      <c r="O55" s="53"/>
      <c r="P55" s="57"/>
      <c r="Q55" s="53"/>
      <c r="R55" s="53"/>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8">
        <f>(total_amount_ba($B$2,$D$2,D55,F55,J55,K55,M55))</f>
        <v>306</v>
      </c>
      <c r="BB55" s="52">
        <f t="shared" si="4"/>
        <v>306</v>
      </c>
      <c r="BC55" s="67" t="str">
        <f t="shared" si="5"/>
        <v>INR  Three Hundred &amp; Six  Only</v>
      </c>
      <c r="IA55" s="22">
        <v>1.42</v>
      </c>
      <c r="IB55" s="22" t="s">
        <v>71</v>
      </c>
      <c r="IC55" s="22" t="s">
        <v>242</v>
      </c>
      <c r="ID55" s="22">
        <v>3</v>
      </c>
      <c r="IE55" s="23" t="s">
        <v>85</v>
      </c>
      <c r="IF55" s="23"/>
      <c r="IG55" s="23"/>
      <c r="IH55" s="23"/>
      <c r="II55" s="23"/>
    </row>
    <row r="56" spans="1:243" s="22" customFormat="1" ht="51">
      <c r="A56" s="59">
        <v>1.43</v>
      </c>
      <c r="B56" s="76" t="s">
        <v>146</v>
      </c>
      <c r="C56" s="69" t="s">
        <v>243</v>
      </c>
      <c r="D56" s="93"/>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5"/>
      <c r="IA56" s="22">
        <v>1.43</v>
      </c>
      <c r="IB56" s="22" t="s">
        <v>105</v>
      </c>
      <c r="IC56" s="22" t="s">
        <v>243</v>
      </c>
      <c r="IE56" s="23"/>
      <c r="IF56" s="23"/>
      <c r="IG56" s="23"/>
      <c r="IH56" s="23"/>
      <c r="II56" s="23"/>
    </row>
    <row r="57" spans="1:243" s="22" customFormat="1" ht="28.5">
      <c r="A57" s="92">
        <v>1.44</v>
      </c>
      <c r="B57" s="80" t="s">
        <v>71</v>
      </c>
      <c r="C57" s="69" t="s">
        <v>244</v>
      </c>
      <c r="D57" s="63">
        <v>3</v>
      </c>
      <c r="E57" s="65" t="s">
        <v>85</v>
      </c>
      <c r="F57" s="72">
        <v>238</v>
      </c>
      <c r="G57" s="53"/>
      <c r="H57" s="53"/>
      <c r="I57" s="54" t="s">
        <v>38</v>
      </c>
      <c r="J57" s="55">
        <f t="shared" si="3"/>
        <v>1</v>
      </c>
      <c r="K57" s="53" t="s">
        <v>39</v>
      </c>
      <c r="L57" s="53" t="s">
        <v>4</v>
      </c>
      <c r="M57" s="56"/>
      <c r="N57" s="53"/>
      <c r="O57" s="53"/>
      <c r="P57" s="57"/>
      <c r="Q57" s="53"/>
      <c r="R57" s="53"/>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8">
        <f>(total_amount_ba($B$2,$D$2,D57,F57,J57,K57,M57))</f>
        <v>714</v>
      </c>
      <c r="BB57" s="52">
        <f t="shared" si="4"/>
        <v>714</v>
      </c>
      <c r="BC57" s="67" t="str">
        <f t="shared" si="5"/>
        <v>INR  Seven Hundred &amp; Fourteen  Only</v>
      </c>
      <c r="IA57" s="22">
        <v>1.44</v>
      </c>
      <c r="IB57" s="22" t="s">
        <v>71</v>
      </c>
      <c r="IC57" s="22" t="s">
        <v>244</v>
      </c>
      <c r="ID57" s="22">
        <v>3</v>
      </c>
      <c r="IE57" s="23" t="s">
        <v>85</v>
      </c>
      <c r="IF57" s="23"/>
      <c r="IG57" s="23"/>
      <c r="IH57" s="23"/>
      <c r="II57" s="23"/>
    </row>
    <row r="58" spans="1:243" s="22" customFormat="1" ht="51">
      <c r="A58" s="59">
        <v>1.45</v>
      </c>
      <c r="B58" s="70" t="s">
        <v>147</v>
      </c>
      <c r="C58" s="69" t="s">
        <v>245</v>
      </c>
      <c r="D58" s="63">
        <v>3</v>
      </c>
      <c r="E58" s="65" t="s">
        <v>86</v>
      </c>
      <c r="F58" s="72">
        <v>640</v>
      </c>
      <c r="G58" s="53"/>
      <c r="H58" s="53"/>
      <c r="I58" s="54" t="s">
        <v>38</v>
      </c>
      <c r="J58" s="55">
        <f t="shared" si="3"/>
        <v>1</v>
      </c>
      <c r="K58" s="53" t="s">
        <v>39</v>
      </c>
      <c r="L58" s="53" t="s">
        <v>4</v>
      </c>
      <c r="M58" s="56"/>
      <c r="N58" s="53"/>
      <c r="O58" s="53"/>
      <c r="P58" s="57"/>
      <c r="Q58" s="53"/>
      <c r="R58" s="53"/>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8">
        <f>(total_amount_ba($B$2,$D$2,D58,F58,J58,K58,M58))</f>
        <v>1920</v>
      </c>
      <c r="BB58" s="52">
        <f t="shared" si="4"/>
        <v>1920</v>
      </c>
      <c r="BC58" s="67" t="str">
        <f t="shared" si="5"/>
        <v>INR  One Thousand Nine Hundred &amp; Twenty  Only</v>
      </c>
      <c r="IA58" s="22">
        <v>1.45</v>
      </c>
      <c r="IB58" s="22" t="s">
        <v>106</v>
      </c>
      <c r="IC58" s="22" t="s">
        <v>245</v>
      </c>
      <c r="ID58" s="22">
        <v>3</v>
      </c>
      <c r="IE58" s="23" t="s">
        <v>86</v>
      </c>
      <c r="IF58" s="23"/>
      <c r="IG58" s="23"/>
      <c r="IH58" s="23"/>
      <c r="II58" s="23"/>
    </row>
    <row r="59" spans="1:243" s="22" customFormat="1" ht="63.75">
      <c r="A59" s="92">
        <v>1.46</v>
      </c>
      <c r="B59" s="71" t="s">
        <v>148</v>
      </c>
      <c r="C59" s="69" t="s">
        <v>246</v>
      </c>
      <c r="D59" s="93"/>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5"/>
      <c r="IA59" s="22">
        <v>1.46</v>
      </c>
      <c r="IB59" s="22" t="s">
        <v>107</v>
      </c>
      <c r="IC59" s="22" t="s">
        <v>246</v>
      </c>
      <c r="IE59" s="23"/>
      <c r="IF59" s="23"/>
      <c r="IG59" s="23"/>
      <c r="IH59" s="23"/>
      <c r="II59" s="23"/>
    </row>
    <row r="60" spans="1:243" s="22" customFormat="1" ht="28.5">
      <c r="A60" s="59">
        <v>1.47</v>
      </c>
      <c r="B60" s="71" t="s">
        <v>72</v>
      </c>
      <c r="C60" s="69" t="s">
        <v>247</v>
      </c>
      <c r="D60" s="61">
        <v>35</v>
      </c>
      <c r="E60" s="62" t="s">
        <v>87</v>
      </c>
      <c r="F60" s="72">
        <v>928</v>
      </c>
      <c r="G60" s="53"/>
      <c r="H60" s="53"/>
      <c r="I60" s="54" t="s">
        <v>38</v>
      </c>
      <c r="J60" s="55">
        <f t="shared" si="3"/>
        <v>1</v>
      </c>
      <c r="K60" s="53" t="s">
        <v>39</v>
      </c>
      <c r="L60" s="53" t="s">
        <v>4</v>
      </c>
      <c r="M60" s="56"/>
      <c r="N60" s="53"/>
      <c r="O60" s="53"/>
      <c r="P60" s="57"/>
      <c r="Q60" s="53"/>
      <c r="R60" s="53"/>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8">
        <f>(total_amount_ba($B$2,$D$2,D60,F60,J60,K60,M60))</f>
        <v>32480</v>
      </c>
      <c r="BB60" s="52">
        <f t="shared" si="4"/>
        <v>32480</v>
      </c>
      <c r="BC60" s="67" t="str">
        <f t="shared" si="5"/>
        <v>INR  Thirty Two Thousand Four Hundred &amp; Eighty  Only</v>
      </c>
      <c r="IA60" s="22">
        <v>1.47</v>
      </c>
      <c r="IB60" s="22" t="s">
        <v>72</v>
      </c>
      <c r="IC60" s="22" t="s">
        <v>247</v>
      </c>
      <c r="ID60" s="22">
        <v>35</v>
      </c>
      <c r="IE60" s="23" t="s">
        <v>87</v>
      </c>
      <c r="IF60" s="23"/>
      <c r="IG60" s="23"/>
      <c r="IH60" s="23"/>
      <c r="II60" s="23"/>
    </row>
    <row r="61" spans="1:243" s="22" customFormat="1" ht="28.5">
      <c r="A61" s="92">
        <v>1.48</v>
      </c>
      <c r="B61" s="71" t="s">
        <v>73</v>
      </c>
      <c r="C61" s="69" t="s">
        <v>248</v>
      </c>
      <c r="D61" s="61">
        <v>30</v>
      </c>
      <c r="E61" s="62" t="s">
        <v>87</v>
      </c>
      <c r="F61" s="72">
        <v>1078</v>
      </c>
      <c r="G61" s="53"/>
      <c r="H61" s="53"/>
      <c r="I61" s="54" t="s">
        <v>38</v>
      </c>
      <c r="J61" s="55">
        <f t="shared" si="3"/>
        <v>1</v>
      </c>
      <c r="K61" s="53" t="s">
        <v>39</v>
      </c>
      <c r="L61" s="53" t="s">
        <v>4</v>
      </c>
      <c r="M61" s="56"/>
      <c r="N61" s="53"/>
      <c r="O61" s="53"/>
      <c r="P61" s="57"/>
      <c r="Q61" s="53"/>
      <c r="R61" s="53"/>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8">
        <f>(total_amount_ba($B$2,$D$2,D61,F61,J61,K61,M61))</f>
        <v>32340</v>
      </c>
      <c r="BB61" s="52">
        <f t="shared" si="4"/>
        <v>32340</v>
      </c>
      <c r="BC61" s="67" t="str">
        <f t="shared" si="5"/>
        <v>INR  Thirty Two Thousand Three Hundred &amp; Forty  Only</v>
      </c>
      <c r="IA61" s="22">
        <v>1.48</v>
      </c>
      <c r="IB61" s="22" t="s">
        <v>73</v>
      </c>
      <c r="IC61" s="22" t="s">
        <v>248</v>
      </c>
      <c r="ID61" s="22">
        <v>30</v>
      </c>
      <c r="IE61" s="23" t="s">
        <v>87</v>
      </c>
      <c r="IF61" s="23"/>
      <c r="IG61" s="23"/>
      <c r="IH61" s="23"/>
      <c r="II61" s="23"/>
    </row>
    <row r="62" spans="1:243" s="22" customFormat="1" ht="38.25">
      <c r="A62" s="59">
        <v>1.49</v>
      </c>
      <c r="B62" s="75" t="s">
        <v>149</v>
      </c>
      <c r="C62" s="69" t="s">
        <v>249</v>
      </c>
      <c r="D62" s="61">
        <v>2</v>
      </c>
      <c r="E62" s="62" t="s">
        <v>87</v>
      </c>
      <c r="F62" s="72">
        <v>6178</v>
      </c>
      <c r="G62" s="53"/>
      <c r="H62" s="53"/>
      <c r="I62" s="54" t="s">
        <v>38</v>
      </c>
      <c r="J62" s="55">
        <f t="shared" si="3"/>
        <v>1</v>
      </c>
      <c r="K62" s="53" t="s">
        <v>39</v>
      </c>
      <c r="L62" s="53" t="s">
        <v>4</v>
      </c>
      <c r="M62" s="56"/>
      <c r="N62" s="53"/>
      <c r="O62" s="53"/>
      <c r="P62" s="57"/>
      <c r="Q62" s="53"/>
      <c r="R62" s="53"/>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8">
        <f>(total_amount_ba($B$2,$D$2,D62,F62,J62,K62,M62))</f>
        <v>12356</v>
      </c>
      <c r="BB62" s="52">
        <f t="shared" si="4"/>
        <v>12356</v>
      </c>
      <c r="BC62" s="67" t="str">
        <f t="shared" si="5"/>
        <v>INR  Twelve Thousand Three Hundred &amp; Fifty Six  Only</v>
      </c>
      <c r="IA62" s="22">
        <v>1.49</v>
      </c>
      <c r="IB62" s="22" t="s">
        <v>108</v>
      </c>
      <c r="IC62" s="22" t="s">
        <v>249</v>
      </c>
      <c r="ID62" s="22">
        <v>2</v>
      </c>
      <c r="IE62" s="23" t="s">
        <v>87</v>
      </c>
      <c r="IF62" s="23"/>
      <c r="IG62" s="23"/>
      <c r="IH62" s="23"/>
      <c r="II62" s="23"/>
    </row>
    <row r="63" spans="1:243" s="22" customFormat="1" ht="28.5">
      <c r="A63" s="92">
        <v>1.5</v>
      </c>
      <c r="B63" s="75" t="s">
        <v>150</v>
      </c>
      <c r="C63" s="69" t="s">
        <v>250</v>
      </c>
      <c r="D63" s="61">
        <v>1</v>
      </c>
      <c r="E63" s="62" t="s">
        <v>87</v>
      </c>
      <c r="F63" s="72">
        <v>5182</v>
      </c>
      <c r="G63" s="53"/>
      <c r="H63" s="53"/>
      <c r="I63" s="54" t="s">
        <v>38</v>
      </c>
      <c r="J63" s="55">
        <f t="shared" si="3"/>
        <v>1</v>
      </c>
      <c r="K63" s="53" t="s">
        <v>39</v>
      </c>
      <c r="L63" s="53" t="s">
        <v>4</v>
      </c>
      <c r="M63" s="56"/>
      <c r="N63" s="53"/>
      <c r="O63" s="53"/>
      <c r="P63" s="57"/>
      <c r="Q63" s="53"/>
      <c r="R63" s="53"/>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8">
        <f>(total_amount_ba($B$2,$D$2,D63,F63,J63,K63,M63))</f>
        <v>5182</v>
      </c>
      <c r="BB63" s="52">
        <f t="shared" si="4"/>
        <v>5182</v>
      </c>
      <c r="BC63" s="67" t="str">
        <f t="shared" si="5"/>
        <v>INR  Five Thousand One Hundred &amp; Eighty Two  Only</v>
      </c>
      <c r="IA63" s="22">
        <v>1.5</v>
      </c>
      <c r="IB63" s="22" t="s">
        <v>109</v>
      </c>
      <c r="IC63" s="22" t="s">
        <v>250</v>
      </c>
      <c r="ID63" s="22">
        <v>1</v>
      </c>
      <c r="IE63" s="23" t="s">
        <v>87</v>
      </c>
      <c r="IF63" s="23"/>
      <c r="IG63" s="23"/>
      <c r="IH63" s="23"/>
      <c r="II63" s="23"/>
    </row>
    <row r="64" spans="1:243" s="22" customFormat="1" ht="51">
      <c r="A64" s="59">
        <v>1.51</v>
      </c>
      <c r="B64" s="75" t="s">
        <v>151</v>
      </c>
      <c r="C64" s="69" t="s">
        <v>251</v>
      </c>
      <c r="D64" s="61">
        <v>12</v>
      </c>
      <c r="E64" s="62" t="s">
        <v>87</v>
      </c>
      <c r="F64" s="72">
        <v>979</v>
      </c>
      <c r="G64" s="53"/>
      <c r="H64" s="53"/>
      <c r="I64" s="54" t="s">
        <v>38</v>
      </c>
      <c r="J64" s="55">
        <f t="shared" si="3"/>
        <v>1</v>
      </c>
      <c r="K64" s="53" t="s">
        <v>39</v>
      </c>
      <c r="L64" s="53" t="s">
        <v>4</v>
      </c>
      <c r="M64" s="56"/>
      <c r="N64" s="53"/>
      <c r="O64" s="53"/>
      <c r="P64" s="57"/>
      <c r="Q64" s="53"/>
      <c r="R64" s="53"/>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8">
        <f>(total_amount_ba($B$2,$D$2,D64,F64,J64,K64,M64))</f>
        <v>11748</v>
      </c>
      <c r="BB64" s="52">
        <f t="shared" si="4"/>
        <v>11748</v>
      </c>
      <c r="BC64" s="67" t="str">
        <f t="shared" si="5"/>
        <v>INR  Eleven Thousand Seven Hundred &amp; Forty Eight  Only</v>
      </c>
      <c r="IA64" s="22">
        <v>1.51</v>
      </c>
      <c r="IB64" s="22" t="s">
        <v>110</v>
      </c>
      <c r="IC64" s="22" t="s">
        <v>251</v>
      </c>
      <c r="ID64" s="22">
        <v>12</v>
      </c>
      <c r="IE64" s="23" t="s">
        <v>87</v>
      </c>
      <c r="IF64" s="23"/>
      <c r="IG64" s="23"/>
      <c r="IH64" s="23"/>
      <c r="II64" s="23"/>
    </row>
    <row r="65" spans="1:243" s="22" customFormat="1" ht="51">
      <c r="A65" s="92">
        <v>1.52</v>
      </c>
      <c r="B65" s="75" t="s">
        <v>152</v>
      </c>
      <c r="C65" s="69" t="s">
        <v>252</v>
      </c>
      <c r="D65" s="93"/>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5"/>
      <c r="IA65" s="22">
        <v>1.52</v>
      </c>
      <c r="IB65" s="22" t="s">
        <v>111</v>
      </c>
      <c r="IC65" s="22" t="s">
        <v>252</v>
      </c>
      <c r="IE65" s="23"/>
      <c r="IF65" s="23"/>
      <c r="IG65" s="23"/>
      <c r="IH65" s="23"/>
      <c r="II65" s="23"/>
    </row>
    <row r="66" spans="1:243" s="22" customFormat="1" ht="28.5">
      <c r="A66" s="59">
        <v>1.53</v>
      </c>
      <c r="B66" s="75" t="s">
        <v>74</v>
      </c>
      <c r="C66" s="69" t="s">
        <v>253</v>
      </c>
      <c r="D66" s="61">
        <v>12</v>
      </c>
      <c r="E66" s="62" t="s">
        <v>87</v>
      </c>
      <c r="F66" s="72">
        <v>534</v>
      </c>
      <c r="G66" s="53"/>
      <c r="H66" s="53"/>
      <c r="I66" s="54" t="s">
        <v>38</v>
      </c>
      <c r="J66" s="55">
        <f t="shared" si="3"/>
        <v>1</v>
      </c>
      <c r="K66" s="53" t="s">
        <v>39</v>
      </c>
      <c r="L66" s="53" t="s">
        <v>4</v>
      </c>
      <c r="M66" s="56"/>
      <c r="N66" s="53"/>
      <c r="O66" s="53"/>
      <c r="P66" s="57"/>
      <c r="Q66" s="53"/>
      <c r="R66" s="53"/>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8">
        <f aca="true" t="shared" si="6" ref="BA66:BA71">(total_amount_ba($B$2,$D$2,D66,F66,J66,K66,M66))</f>
        <v>6408</v>
      </c>
      <c r="BB66" s="52">
        <f t="shared" si="4"/>
        <v>6408</v>
      </c>
      <c r="BC66" s="67" t="str">
        <f t="shared" si="5"/>
        <v>INR  Six Thousand Four Hundred &amp; Eight  Only</v>
      </c>
      <c r="IA66" s="22">
        <v>1.53</v>
      </c>
      <c r="IB66" s="22" t="s">
        <v>74</v>
      </c>
      <c r="IC66" s="22" t="s">
        <v>253</v>
      </c>
      <c r="ID66" s="22">
        <v>12</v>
      </c>
      <c r="IE66" s="23" t="s">
        <v>87</v>
      </c>
      <c r="IF66" s="23"/>
      <c r="IG66" s="23"/>
      <c r="IH66" s="23"/>
      <c r="II66" s="23"/>
    </row>
    <row r="67" spans="1:243" s="22" customFormat="1" ht="51">
      <c r="A67" s="92">
        <v>1.54</v>
      </c>
      <c r="B67" s="75" t="s">
        <v>153</v>
      </c>
      <c r="C67" s="69" t="s">
        <v>254</v>
      </c>
      <c r="D67" s="61">
        <v>15</v>
      </c>
      <c r="E67" s="62" t="s">
        <v>87</v>
      </c>
      <c r="F67" s="72">
        <v>396</v>
      </c>
      <c r="G67" s="53"/>
      <c r="H67" s="53"/>
      <c r="I67" s="54" t="s">
        <v>38</v>
      </c>
      <c r="J67" s="55">
        <f t="shared" si="3"/>
        <v>1</v>
      </c>
      <c r="K67" s="53" t="s">
        <v>39</v>
      </c>
      <c r="L67" s="53" t="s">
        <v>4</v>
      </c>
      <c r="M67" s="56"/>
      <c r="N67" s="53"/>
      <c r="O67" s="53"/>
      <c r="P67" s="57"/>
      <c r="Q67" s="53"/>
      <c r="R67" s="53"/>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8">
        <f t="shared" si="6"/>
        <v>5940</v>
      </c>
      <c r="BB67" s="52">
        <f t="shared" si="4"/>
        <v>5940</v>
      </c>
      <c r="BC67" s="67" t="str">
        <f t="shared" si="5"/>
        <v>INR  Five Thousand Nine Hundred &amp; Forty  Only</v>
      </c>
      <c r="IA67" s="22">
        <v>1.54</v>
      </c>
      <c r="IB67" s="22" t="s">
        <v>112</v>
      </c>
      <c r="IC67" s="22" t="s">
        <v>254</v>
      </c>
      <c r="ID67" s="22">
        <v>15</v>
      </c>
      <c r="IE67" s="23" t="s">
        <v>87</v>
      </c>
      <c r="IF67" s="23"/>
      <c r="IG67" s="23"/>
      <c r="IH67" s="23"/>
      <c r="II67" s="23"/>
    </row>
    <row r="68" spans="1:243" s="22" customFormat="1" ht="51">
      <c r="A68" s="59">
        <v>1.55</v>
      </c>
      <c r="B68" s="75" t="s">
        <v>154</v>
      </c>
      <c r="C68" s="69" t="s">
        <v>255</v>
      </c>
      <c r="D68" s="61">
        <v>3</v>
      </c>
      <c r="E68" s="62" t="s">
        <v>86</v>
      </c>
      <c r="F68" s="72">
        <v>3321</v>
      </c>
      <c r="G68" s="53"/>
      <c r="H68" s="53"/>
      <c r="I68" s="54" t="s">
        <v>38</v>
      </c>
      <c r="J68" s="55">
        <f t="shared" si="3"/>
        <v>1</v>
      </c>
      <c r="K68" s="53" t="s">
        <v>39</v>
      </c>
      <c r="L68" s="53" t="s">
        <v>4</v>
      </c>
      <c r="M68" s="56"/>
      <c r="N68" s="53"/>
      <c r="O68" s="53"/>
      <c r="P68" s="57"/>
      <c r="Q68" s="53"/>
      <c r="R68" s="53"/>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8">
        <f t="shared" si="6"/>
        <v>9963</v>
      </c>
      <c r="BB68" s="52">
        <f t="shared" si="4"/>
        <v>9963</v>
      </c>
      <c r="BC68" s="67" t="str">
        <f t="shared" si="5"/>
        <v>INR  Nine Thousand Nine Hundred &amp; Sixty Three  Only</v>
      </c>
      <c r="IA68" s="22">
        <v>1.55</v>
      </c>
      <c r="IB68" s="22" t="s">
        <v>113</v>
      </c>
      <c r="IC68" s="22" t="s">
        <v>255</v>
      </c>
      <c r="ID68" s="22">
        <v>3</v>
      </c>
      <c r="IE68" s="23" t="s">
        <v>86</v>
      </c>
      <c r="IF68" s="23"/>
      <c r="IG68" s="23"/>
      <c r="IH68" s="23"/>
      <c r="II68" s="23"/>
    </row>
    <row r="69" spans="1:243" s="22" customFormat="1" ht="51">
      <c r="A69" s="92">
        <v>1.56</v>
      </c>
      <c r="B69" s="75" t="s">
        <v>75</v>
      </c>
      <c r="C69" s="69" t="s">
        <v>256</v>
      </c>
      <c r="D69" s="61">
        <v>18</v>
      </c>
      <c r="E69" s="62" t="s">
        <v>88</v>
      </c>
      <c r="F69" s="72">
        <v>187</v>
      </c>
      <c r="G69" s="53"/>
      <c r="H69" s="53"/>
      <c r="I69" s="54" t="s">
        <v>38</v>
      </c>
      <c r="J69" s="55">
        <f t="shared" si="3"/>
        <v>1</v>
      </c>
      <c r="K69" s="53" t="s">
        <v>39</v>
      </c>
      <c r="L69" s="53" t="s">
        <v>4</v>
      </c>
      <c r="M69" s="56"/>
      <c r="N69" s="53"/>
      <c r="O69" s="53"/>
      <c r="P69" s="57"/>
      <c r="Q69" s="53"/>
      <c r="R69" s="53"/>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8">
        <f t="shared" si="6"/>
        <v>3366</v>
      </c>
      <c r="BB69" s="52">
        <f t="shared" si="4"/>
        <v>3366</v>
      </c>
      <c r="BC69" s="67" t="str">
        <f t="shared" si="5"/>
        <v>INR  Three Thousand Three Hundred &amp; Sixty Six  Only</v>
      </c>
      <c r="IA69" s="22">
        <v>1.56</v>
      </c>
      <c r="IB69" s="22" t="s">
        <v>75</v>
      </c>
      <c r="IC69" s="22" t="s">
        <v>256</v>
      </c>
      <c r="ID69" s="22">
        <v>18</v>
      </c>
      <c r="IE69" s="23" t="s">
        <v>88</v>
      </c>
      <c r="IF69" s="23"/>
      <c r="IG69" s="23"/>
      <c r="IH69" s="23"/>
      <c r="II69" s="23"/>
    </row>
    <row r="70" spans="1:243" s="22" customFormat="1" ht="191.25">
      <c r="A70" s="59">
        <v>1.57</v>
      </c>
      <c r="B70" s="75" t="s">
        <v>155</v>
      </c>
      <c r="C70" s="69" t="s">
        <v>257</v>
      </c>
      <c r="D70" s="61">
        <v>28</v>
      </c>
      <c r="E70" s="62" t="s">
        <v>87</v>
      </c>
      <c r="F70" s="72">
        <v>279</v>
      </c>
      <c r="G70" s="53"/>
      <c r="H70" s="53"/>
      <c r="I70" s="54" t="s">
        <v>38</v>
      </c>
      <c r="J70" s="55">
        <f t="shared" si="3"/>
        <v>1</v>
      </c>
      <c r="K70" s="53" t="s">
        <v>39</v>
      </c>
      <c r="L70" s="53" t="s">
        <v>4</v>
      </c>
      <c r="M70" s="56"/>
      <c r="N70" s="53"/>
      <c r="O70" s="53"/>
      <c r="P70" s="57"/>
      <c r="Q70" s="53"/>
      <c r="R70" s="53"/>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8">
        <f t="shared" si="6"/>
        <v>7812</v>
      </c>
      <c r="BB70" s="52">
        <f t="shared" si="4"/>
        <v>7812</v>
      </c>
      <c r="BC70" s="67" t="str">
        <f t="shared" si="5"/>
        <v>INR  Seven Thousand Eight Hundred &amp; Twelve  Only</v>
      </c>
      <c r="IA70" s="22">
        <v>1.57</v>
      </c>
      <c r="IB70" s="22" t="s">
        <v>114</v>
      </c>
      <c r="IC70" s="22" t="s">
        <v>257</v>
      </c>
      <c r="ID70" s="22">
        <v>28</v>
      </c>
      <c r="IE70" s="23" t="s">
        <v>87</v>
      </c>
      <c r="IF70" s="23"/>
      <c r="IG70" s="23"/>
      <c r="IH70" s="23"/>
      <c r="II70" s="23"/>
    </row>
    <row r="71" spans="1:243" s="22" customFormat="1" ht="89.25">
      <c r="A71" s="92">
        <v>1.58</v>
      </c>
      <c r="B71" s="73" t="s">
        <v>156</v>
      </c>
      <c r="C71" s="69" t="s">
        <v>258</v>
      </c>
      <c r="D71" s="63">
        <v>20</v>
      </c>
      <c r="E71" s="65" t="s">
        <v>89</v>
      </c>
      <c r="F71" s="74">
        <v>338</v>
      </c>
      <c r="G71" s="53"/>
      <c r="H71" s="53"/>
      <c r="I71" s="54" t="s">
        <v>38</v>
      </c>
      <c r="J71" s="55">
        <f t="shared" si="3"/>
        <v>1</v>
      </c>
      <c r="K71" s="53" t="s">
        <v>39</v>
      </c>
      <c r="L71" s="53" t="s">
        <v>4</v>
      </c>
      <c r="M71" s="56"/>
      <c r="N71" s="53"/>
      <c r="O71" s="53"/>
      <c r="P71" s="57"/>
      <c r="Q71" s="53"/>
      <c r="R71" s="53"/>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8">
        <f t="shared" si="6"/>
        <v>6760</v>
      </c>
      <c r="BB71" s="52">
        <f t="shared" si="4"/>
        <v>6760</v>
      </c>
      <c r="BC71" s="67" t="str">
        <f t="shared" si="5"/>
        <v>INR  Six Thousand Seven Hundred &amp; Sixty  Only</v>
      </c>
      <c r="IA71" s="22">
        <v>1.58</v>
      </c>
      <c r="IB71" s="22" t="s">
        <v>115</v>
      </c>
      <c r="IC71" s="22" t="s">
        <v>258</v>
      </c>
      <c r="ID71" s="22">
        <v>20</v>
      </c>
      <c r="IE71" s="23" t="s">
        <v>89</v>
      </c>
      <c r="IF71" s="23"/>
      <c r="IG71" s="23"/>
      <c r="IH71" s="23"/>
      <c r="II71" s="23"/>
    </row>
    <row r="72" spans="1:243" s="22" customFormat="1" ht="38.25">
      <c r="A72" s="59">
        <v>1.59</v>
      </c>
      <c r="B72" s="75" t="s">
        <v>76</v>
      </c>
      <c r="C72" s="69" t="s">
        <v>259</v>
      </c>
      <c r="D72" s="93"/>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5"/>
      <c r="IA72" s="22">
        <v>1.59</v>
      </c>
      <c r="IB72" s="22" t="s">
        <v>76</v>
      </c>
      <c r="IC72" s="22" t="s">
        <v>259</v>
      </c>
      <c r="IE72" s="23"/>
      <c r="IF72" s="23"/>
      <c r="IG72" s="23"/>
      <c r="IH72" s="23"/>
      <c r="II72" s="23"/>
    </row>
    <row r="73" spans="1:243" s="22" customFormat="1" ht="28.5">
      <c r="A73" s="92">
        <v>1.6</v>
      </c>
      <c r="B73" s="75" t="s">
        <v>77</v>
      </c>
      <c r="C73" s="69" t="s">
        <v>260</v>
      </c>
      <c r="D73" s="61">
        <v>2</v>
      </c>
      <c r="E73" s="62" t="s">
        <v>87</v>
      </c>
      <c r="F73" s="72">
        <v>2580</v>
      </c>
      <c r="G73" s="53"/>
      <c r="H73" s="53"/>
      <c r="I73" s="54" t="s">
        <v>38</v>
      </c>
      <c r="J73" s="55">
        <f t="shared" si="3"/>
        <v>1</v>
      </c>
      <c r="K73" s="53" t="s">
        <v>39</v>
      </c>
      <c r="L73" s="53" t="s">
        <v>4</v>
      </c>
      <c r="M73" s="56"/>
      <c r="N73" s="53"/>
      <c r="O73" s="53"/>
      <c r="P73" s="57"/>
      <c r="Q73" s="53"/>
      <c r="R73" s="53"/>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8">
        <f>(total_amount_ba($B$2,$D$2,D73,F73,J73,K73,M73))</f>
        <v>5160</v>
      </c>
      <c r="BB73" s="52">
        <f t="shared" si="4"/>
        <v>5160</v>
      </c>
      <c r="BC73" s="67" t="str">
        <f t="shared" si="5"/>
        <v>INR  Five Thousand One Hundred &amp; Sixty  Only</v>
      </c>
      <c r="IA73" s="22">
        <v>1.6</v>
      </c>
      <c r="IB73" s="22" t="s">
        <v>77</v>
      </c>
      <c r="IC73" s="22" t="s">
        <v>260</v>
      </c>
      <c r="ID73" s="22">
        <v>2</v>
      </c>
      <c r="IE73" s="23" t="s">
        <v>87</v>
      </c>
      <c r="IF73" s="23"/>
      <c r="IG73" s="23"/>
      <c r="IH73" s="23"/>
      <c r="II73" s="23"/>
    </row>
    <row r="74" spans="1:243" s="22" customFormat="1" ht="38.25">
      <c r="A74" s="59">
        <v>1.61</v>
      </c>
      <c r="B74" s="81" t="s">
        <v>157</v>
      </c>
      <c r="C74" s="69" t="s">
        <v>261</v>
      </c>
      <c r="D74" s="93"/>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5"/>
      <c r="IA74" s="22">
        <v>1.61</v>
      </c>
      <c r="IB74" s="22" t="s">
        <v>116</v>
      </c>
      <c r="IC74" s="22" t="s">
        <v>261</v>
      </c>
      <c r="IE74" s="23"/>
      <c r="IF74" s="23"/>
      <c r="IG74" s="23"/>
      <c r="IH74" s="23"/>
      <c r="II74" s="23"/>
    </row>
    <row r="75" spans="1:243" s="22" customFormat="1" ht="28.5">
      <c r="A75" s="92">
        <v>1.62</v>
      </c>
      <c r="B75" s="78" t="s">
        <v>78</v>
      </c>
      <c r="C75" s="69" t="s">
        <v>262</v>
      </c>
      <c r="D75" s="61">
        <v>1</v>
      </c>
      <c r="E75" s="64" t="s">
        <v>86</v>
      </c>
      <c r="F75" s="72">
        <v>4130</v>
      </c>
      <c r="G75" s="53"/>
      <c r="H75" s="53"/>
      <c r="I75" s="54" t="s">
        <v>38</v>
      </c>
      <c r="J75" s="55">
        <f t="shared" si="3"/>
        <v>1</v>
      </c>
      <c r="K75" s="53" t="s">
        <v>39</v>
      </c>
      <c r="L75" s="53" t="s">
        <v>4</v>
      </c>
      <c r="M75" s="56"/>
      <c r="N75" s="53"/>
      <c r="O75" s="53"/>
      <c r="P75" s="57"/>
      <c r="Q75" s="53"/>
      <c r="R75" s="53"/>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8">
        <f>(total_amount_ba($B$2,$D$2,D75,F75,J75,K75,M75))</f>
        <v>4130</v>
      </c>
      <c r="BB75" s="52">
        <f t="shared" si="4"/>
        <v>4130</v>
      </c>
      <c r="BC75" s="67" t="str">
        <f t="shared" si="5"/>
        <v>INR  Four Thousand One Hundred &amp; Thirty  Only</v>
      </c>
      <c r="IA75" s="22">
        <v>1.62</v>
      </c>
      <c r="IB75" s="22" t="s">
        <v>78</v>
      </c>
      <c r="IC75" s="22" t="s">
        <v>262</v>
      </c>
      <c r="ID75" s="22">
        <v>1</v>
      </c>
      <c r="IE75" s="23" t="s">
        <v>86</v>
      </c>
      <c r="IF75" s="23"/>
      <c r="IG75" s="23"/>
      <c r="IH75" s="23"/>
      <c r="II75" s="23"/>
    </row>
    <row r="76" spans="1:243" s="22" customFormat="1" ht="38.25">
      <c r="A76" s="59">
        <v>1.63</v>
      </c>
      <c r="B76" s="81" t="s">
        <v>158</v>
      </c>
      <c r="C76" s="69" t="s">
        <v>263</v>
      </c>
      <c r="D76" s="61">
        <v>13</v>
      </c>
      <c r="E76" s="62" t="s">
        <v>87</v>
      </c>
      <c r="F76" s="72">
        <v>158</v>
      </c>
      <c r="G76" s="53"/>
      <c r="H76" s="53"/>
      <c r="I76" s="54" t="s">
        <v>38</v>
      </c>
      <c r="J76" s="55">
        <f t="shared" si="3"/>
        <v>1</v>
      </c>
      <c r="K76" s="53" t="s">
        <v>39</v>
      </c>
      <c r="L76" s="53" t="s">
        <v>4</v>
      </c>
      <c r="M76" s="56"/>
      <c r="N76" s="53"/>
      <c r="O76" s="53"/>
      <c r="P76" s="57"/>
      <c r="Q76" s="53"/>
      <c r="R76" s="53"/>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8">
        <f>(total_amount_ba($B$2,$D$2,D76,F76,J76,K76,M76))</f>
        <v>2054</v>
      </c>
      <c r="BB76" s="52">
        <f t="shared" si="4"/>
        <v>2054</v>
      </c>
      <c r="BC76" s="67" t="str">
        <f t="shared" si="5"/>
        <v>INR  Two Thousand  &amp;Fifty Four  Only</v>
      </c>
      <c r="IA76" s="22">
        <v>1.63</v>
      </c>
      <c r="IB76" s="22" t="s">
        <v>117</v>
      </c>
      <c r="IC76" s="22" t="s">
        <v>263</v>
      </c>
      <c r="ID76" s="22">
        <v>13</v>
      </c>
      <c r="IE76" s="23" t="s">
        <v>87</v>
      </c>
      <c r="IF76" s="23"/>
      <c r="IG76" s="23"/>
      <c r="IH76" s="23"/>
      <c r="II76" s="23"/>
    </row>
    <row r="77" spans="1:243" s="22" customFormat="1" ht="90">
      <c r="A77" s="92">
        <v>1.64</v>
      </c>
      <c r="B77" s="82" t="s">
        <v>159</v>
      </c>
      <c r="C77" s="69" t="s">
        <v>264</v>
      </c>
      <c r="D77" s="93"/>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5"/>
      <c r="IA77" s="22">
        <v>1.64</v>
      </c>
      <c r="IB77" s="22" t="s">
        <v>159</v>
      </c>
      <c r="IC77" s="22" t="s">
        <v>264</v>
      </c>
      <c r="IE77" s="23"/>
      <c r="IF77" s="23"/>
      <c r="IG77" s="23"/>
      <c r="IH77" s="23"/>
      <c r="II77" s="23"/>
    </row>
    <row r="78" spans="1:243" s="22" customFormat="1" ht="28.5">
      <c r="A78" s="59">
        <v>1.65</v>
      </c>
      <c r="B78" s="82" t="s">
        <v>160</v>
      </c>
      <c r="C78" s="69" t="s">
        <v>265</v>
      </c>
      <c r="D78" s="83">
        <v>50</v>
      </c>
      <c r="E78" s="83" t="s">
        <v>161</v>
      </c>
      <c r="F78" s="69">
        <v>315</v>
      </c>
      <c r="G78" s="53"/>
      <c r="H78" s="53"/>
      <c r="I78" s="54" t="s">
        <v>38</v>
      </c>
      <c r="J78" s="55">
        <f t="shared" si="3"/>
        <v>1</v>
      </c>
      <c r="K78" s="53" t="s">
        <v>39</v>
      </c>
      <c r="L78" s="53" t="s">
        <v>4</v>
      </c>
      <c r="M78" s="56"/>
      <c r="N78" s="53"/>
      <c r="O78" s="53"/>
      <c r="P78" s="57"/>
      <c r="Q78" s="53"/>
      <c r="R78" s="53"/>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8">
        <f>(total_amount_ba($B$2,$D$2,D78,F78,J78,K78,M78))</f>
        <v>15750</v>
      </c>
      <c r="BB78" s="52">
        <f t="shared" si="4"/>
        <v>15750</v>
      </c>
      <c r="BC78" s="67" t="str">
        <f t="shared" si="5"/>
        <v>INR  Fifteen Thousand Seven Hundred &amp; Fifty  Only</v>
      </c>
      <c r="IA78" s="22">
        <v>1.65</v>
      </c>
      <c r="IB78" s="22" t="s">
        <v>160</v>
      </c>
      <c r="IC78" s="22" t="s">
        <v>265</v>
      </c>
      <c r="ID78" s="22">
        <v>50</v>
      </c>
      <c r="IE78" s="23" t="s">
        <v>161</v>
      </c>
      <c r="IF78" s="23"/>
      <c r="IG78" s="23"/>
      <c r="IH78" s="23"/>
      <c r="II78" s="23"/>
    </row>
    <row r="79" spans="1:243" s="22" customFormat="1" ht="38.25">
      <c r="A79" s="92">
        <v>1.66</v>
      </c>
      <c r="B79" s="70" t="s">
        <v>162</v>
      </c>
      <c r="C79" s="69" t="s">
        <v>266</v>
      </c>
      <c r="D79" s="93"/>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5"/>
      <c r="IA79" s="22">
        <v>1.66</v>
      </c>
      <c r="IB79" s="22" t="s">
        <v>118</v>
      </c>
      <c r="IC79" s="22" t="s">
        <v>266</v>
      </c>
      <c r="IE79" s="23"/>
      <c r="IF79" s="23"/>
      <c r="IG79" s="23"/>
      <c r="IH79" s="23"/>
      <c r="II79" s="23"/>
    </row>
    <row r="80" spans="1:243" s="22" customFormat="1" ht="28.5">
      <c r="A80" s="59">
        <v>1.67</v>
      </c>
      <c r="B80" s="82" t="s">
        <v>163</v>
      </c>
      <c r="C80" s="69" t="s">
        <v>267</v>
      </c>
      <c r="D80" s="83">
        <v>20</v>
      </c>
      <c r="E80" s="83" t="s">
        <v>161</v>
      </c>
      <c r="F80" s="69">
        <v>36</v>
      </c>
      <c r="G80" s="53"/>
      <c r="H80" s="53"/>
      <c r="I80" s="54" t="s">
        <v>38</v>
      </c>
      <c r="J80" s="55">
        <f t="shared" si="3"/>
        <v>1</v>
      </c>
      <c r="K80" s="53" t="s">
        <v>39</v>
      </c>
      <c r="L80" s="53" t="s">
        <v>4</v>
      </c>
      <c r="M80" s="56"/>
      <c r="N80" s="53"/>
      <c r="O80" s="53"/>
      <c r="P80" s="57"/>
      <c r="Q80" s="53"/>
      <c r="R80" s="53"/>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8">
        <f>(total_amount_ba($B$2,$D$2,D80,F80,J80,K80,M80))</f>
        <v>720</v>
      </c>
      <c r="BB80" s="52">
        <f t="shared" si="4"/>
        <v>720</v>
      </c>
      <c r="BC80" s="67" t="str">
        <f t="shared" si="5"/>
        <v>INR  Seven Hundred &amp; Twenty  Only</v>
      </c>
      <c r="IA80" s="22">
        <v>1.67</v>
      </c>
      <c r="IB80" s="22" t="s">
        <v>163</v>
      </c>
      <c r="IC80" s="22" t="s">
        <v>267</v>
      </c>
      <c r="ID80" s="22">
        <v>20</v>
      </c>
      <c r="IE80" s="23" t="s">
        <v>161</v>
      </c>
      <c r="IF80" s="23"/>
      <c r="IG80" s="23"/>
      <c r="IH80" s="23"/>
      <c r="II80" s="23"/>
    </row>
    <row r="81" spans="1:243" s="22" customFormat="1" ht="28.5">
      <c r="A81" s="92">
        <v>1.68</v>
      </c>
      <c r="B81" s="82" t="s">
        <v>164</v>
      </c>
      <c r="C81" s="69" t="s">
        <v>268</v>
      </c>
      <c r="D81" s="83">
        <v>20</v>
      </c>
      <c r="E81" s="83" t="s">
        <v>161</v>
      </c>
      <c r="F81" s="69">
        <v>46</v>
      </c>
      <c r="G81" s="53"/>
      <c r="H81" s="53"/>
      <c r="I81" s="54" t="s">
        <v>38</v>
      </c>
      <c r="J81" s="55">
        <f t="shared" si="3"/>
        <v>1</v>
      </c>
      <c r="K81" s="53" t="s">
        <v>39</v>
      </c>
      <c r="L81" s="53" t="s">
        <v>4</v>
      </c>
      <c r="M81" s="56"/>
      <c r="N81" s="53"/>
      <c r="O81" s="53"/>
      <c r="P81" s="57"/>
      <c r="Q81" s="53"/>
      <c r="R81" s="53"/>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8">
        <f>(total_amount_ba($B$2,$D$2,D81,F81,J81,K81,M81))</f>
        <v>920</v>
      </c>
      <c r="BB81" s="52">
        <f t="shared" si="4"/>
        <v>920</v>
      </c>
      <c r="BC81" s="67" t="str">
        <f t="shared" si="5"/>
        <v>INR  Nine Hundred &amp; Twenty  Only</v>
      </c>
      <c r="IA81" s="22">
        <v>1.68</v>
      </c>
      <c r="IB81" s="22" t="s">
        <v>164</v>
      </c>
      <c r="IC81" s="22" t="s">
        <v>268</v>
      </c>
      <c r="ID81" s="22">
        <v>20</v>
      </c>
      <c r="IE81" s="23" t="s">
        <v>161</v>
      </c>
      <c r="IF81" s="23"/>
      <c r="IG81" s="23"/>
      <c r="IH81" s="23"/>
      <c r="II81" s="23"/>
    </row>
    <row r="82" spans="1:243" s="22" customFormat="1" ht="28.5">
      <c r="A82" s="59">
        <v>1.69</v>
      </c>
      <c r="B82" s="71" t="s">
        <v>79</v>
      </c>
      <c r="C82" s="69" t="s">
        <v>269</v>
      </c>
      <c r="D82" s="61">
        <v>30</v>
      </c>
      <c r="E82" s="66" t="s">
        <v>85</v>
      </c>
      <c r="F82" s="74">
        <v>164</v>
      </c>
      <c r="G82" s="53"/>
      <c r="H82" s="53"/>
      <c r="I82" s="54" t="s">
        <v>38</v>
      </c>
      <c r="J82" s="55">
        <f t="shared" si="3"/>
        <v>1</v>
      </c>
      <c r="K82" s="53" t="s">
        <v>39</v>
      </c>
      <c r="L82" s="53" t="s">
        <v>4</v>
      </c>
      <c r="M82" s="56"/>
      <c r="N82" s="53"/>
      <c r="O82" s="53"/>
      <c r="P82" s="57"/>
      <c r="Q82" s="53"/>
      <c r="R82" s="53"/>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8">
        <f>(total_amount_ba($B$2,$D$2,D82,F82,J82,K82,M82))</f>
        <v>4920</v>
      </c>
      <c r="BB82" s="52">
        <f t="shared" si="4"/>
        <v>4920</v>
      </c>
      <c r="BC82" s="67" t="str">
        <f t="shared" si="5"/>
        <v>INR  Four Thousand Nine Hundred &amp; Twenty  Only</v>
      </c>
      <c r="IA82" s="22">
        <v>1.69</v>
      </c>
      <c r="IB82" s="22" t="s">
        <v>79</v>
      </c>
      <c r="IC82" s="22" t="s">
        <v>269</v>
      </c>
      <c r="ID82" s="22">
        <v>30</v>
      </c>
      <c r="IE82" s="23" t="s">
        <v>85</v>
      </c>
      <c r="IF82" s="23"/>
      <c r="IG82" s="23"/>
      <c r="IH82" s="23"/>
      <c r="II82" s="23"/>
    </row>
    <row r="83" spans="1:243" s="22" customFormat="1" ht="28.5">
      <c r="A83" s="92">
        <v>1.7</v>
      </c>
      <c r="B83" s="71" t="s">
        <v>80</v>
      </c>
      <c r="C83" s="69" t="s">
        <v>270</v>
      </c>
      <c r="D83" s="61">
        <v>8</v>
      </c>
      <c r="E83" s="66" t="s">
        <v>85</v>
      </c>
      <c r="F83" s="72">
        <v>301</v>
      </c>
      <c r="G83" s="53"/>
      <c r="H83" s="53"/>
      <c r="I83" s="54" t="s">
        <v>38</v>
      </c>
      <c r="J83" s="55">
        <f t="shared" si="3"/>
        <v>1</v>
      </c>
      <c r="K83" s="53" t="s">
        <v>39</v>
      </c>
      <c r="L83" s="53" t="s">
        <v>4</v>
      </c>
      <c r="M83" s="56"/>
      <c r="N83" s="53"/>
      <c r="O83" s="53"/>
      <c r="P83" s="57"/>
      <c r="Q83" s="53"/>
      <c r="R83" s="53"/>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8">
        <f>(total_amount_ba($B$2,$D$2,D83,F83,J83,K83,M83))</f>
        <v>2408</v>
      </c>
      <c r="BB83" s="52">
        <f t="shared" si="4"/>
        <v>2408</v>
      </c>
      <c r="BC83" s="67" t="str">
        <f t="shared" si="5"/>
        <v>INR  Two Thousand Four Hundred &amp; Eight  Only</v>
      </c>
      <c r="IA83" s="22">
        <v>1.7</v>
      </c>
      <c r="IB83" s="22" t="s">
        <v>80</v>
      </c>
      <c r="IC83" s="22" t="s">
        <v>270</v>
      </c>
      <c r="ID83" s="22">
        <v>8</v>
      </c>
      <c r="IE83" s="23" t="s">
        <v>85</v>
      </c>
      <c r="IF83" s="23"/>
      <c r="IG83" s="23"/>
      <c r="IH83" s="23"/>
      <c r="II83" s="23"/>
    </row>
    <row r="84" spans="1:243" s="22" customFormat="1" ht="30">
      <c r="A84" s="59">
        <v>1.71</v>
      </c>
      <c r="B84" s="82" t="s">
        <v>165</v>
      </c>
      <c r="C84" s="69" t="s">
        <v>271</v>
      </c>
      <c r="D84" s="83">
        <v>50</v>
      </c>
      <c r="E84" s="83" t="s">
        <v>161</v>
      </c>
      <c r="F84" s="69">
        <v>49</v>
      </c>
      <c r="G84" s="53"/>
      <c r="H84" s="53"/>
      <c r="I84" s="54" t="s">
        <v>38</v>
      </c>
      <c r="J84" s="55">
        <f t="shared" si="3"/>
        <v>1</v>
      </c>
      <c r="K84" s="53" t="s">
        <v>39</v>
      </c>
      <c r="L84" s="53" t="s">
        <v>4</v>
      </c>
      <c r="M84" s="56"/>
      <c r="N84" s="53"/>
      <c r="O84" s="53"/>
      <c r="P84" s="57"/>
      <c r="Q84" s="53"/>
      <c r="R84" s="53"/>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8">
        <f>(total_amount_ba($B$2,$D$2,D84,F84,J84,K84,M84))</f>
        <v>2450</v>
      </c>
      <c r="BB84" s="52">
        <f t="shared" si="4"/>
        <v>2450</v>
      </c>
      <c r="BC84" s="67" t="str">
        <f t="shared" si="5"/>
        <v>INR  Two Thousand Four Hundred &amp; Fifty  Only</v>
      </c>
      <c r="IA84" s="22">
        <v>1.71</v>
      </c>
      <c r="IB84" s="22" t="s">
        <v>165</v>
      </c>
      <c r="IC84" s="22" t="s">
        <v>271</v>
      </c>
      <c r="ID84" s="22">
        <v>50</v>
      </c>
      <c r="IE84" s="23" t="s">
        <v>161</v>
      </c>
      <c r="IF84" s="23"/>
      <c r="IG84" s="23"/>
      <c r="IH84" s="23"/>
      <c r="II84" s="23"/>
    </row>
    <row r="85" spans="1:243" s="22" customFormat="1" ht="38.25">
      <c r="A85" s="92">
        <v>1.72</v>
      </c>
      <c r="B85" s="70" t="s">
        <v>166</v>
      </c>
      <c r="C85" s="69" t="s">
        <v>272</v>
      </c>
      <c r="D85" s="93"/>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5"/>
      <c r="IA85" s="22">
        <v>1.72</v>
      </c>
      <c r="IB85" s="22" t="s">
        <v>119</v>
      </c>
      <c r="IC85" s="22" t="s">
        <v>272</v>
      </c>
      <c r="IE85" s="23"/>
      <c r="IF85" s="23"/>
      <c r="IG85" s="23"/>
      <c r="IH85" s="23"/>
      <c r="II85" s="23"/>
    </row>
    <row r="86" spans="1:243" s="22" customFormat="1" ht="28.5">
      <c r="A86" s="59">
        <v>1.73</v>
      </c>
      <c r="B86" s="73" t="s">
        <v>81</v>
      </c>
      <c r="C86" s="69" t="s">
        <v>273</v>
      </c>
      <c r="D86" s="63">
        <v>6</v>
      </c>
      <c r="E86" s="64" t="s">
        <v>37</v>
      </c>
      <c r="F86" s="74">
        <v>113</v>
      </c>
      <c r="G86" s="53"/>
      <c r="H86" s="53"/>
      <c r="I86" s="54" t="s">
        <v>38</v>
      </c>
      <c r="J86" s="55">
        <f t="shared" si="3"/>
        <v>1</v>
      </c>
      <c r="K86" s="53" t="s">
        <v>39</v>
      </c>
      <c r="L86" s="53" t="s">
        <v>4</v>
      </c>
      <c r="M86" s="56"/>
      <c r="N86" s="53"/>
      <c r="O86" s="53"/>
      <c r="P86" s="57"/>
      <c r="Q86" s="53"/>
      <c r="R86" s="53"/>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8">
        <f>(total_amount_ba($B$2,$D$2,D86,F86,J86,K86,M86))</f>
        <v>678</v>
      </c>
      <c r="BB86" s="52">
        <f t="shared" si="4"/>
        <v>678</v>
      </c>
      <c r="BC86" s="67" t="str">
        <f t="shared" si="5"/>
        <v>INR  Six Hundred &amp; Seventy Eight  Only</v>
      </c>
      <c r="IA86" s="22">
        <v>1.73</v>
      </c>
      <c r="IB86" s="22" t="s">
        <v>81</v>
      </c>
      <c r="IC86" s="22" t="s">
        <v>273</v>
      </c>
      <c r="ID86" s="22">
        <v>6</v>
      </c>
      <c r="IE86" s="23" t="s">
        <v>37</v>
      </c>
      <c r="IF86" s="23"/>
      <c r="IG86" s="23"/>
      <c r="IH86" s="23"/>
      <c r="II86" s="23"/>
    </row>
    <row r="87" spans="1:243" s="22" customFormat="1" ht="25.5">
      <c r="A87" s="92">
        <v>1.74</v>
      </c>
      <c r="B87" s="81" t="s">
        <v>167</v>
      </c>
      <c r="C87" s="69" t="s">
        <v>274</v>
      </c>
      <c r="D87" s="93"/>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5"/>
      <c r="IA87" s="22">
        <v>1.74</v>
      </c>
      <c r="IB87" s="22" t="s">
        <v>120</v>
      </c>
      <c r="IC87" s="22" t="s">
        <v>274</v>
      </c>
      <c r="IE87" s="23"/>
      <c r="IF87" s="23"/>
      <c r="IG87" s="23"/>
      <c r="IH87" s="23"/>
      <c r="II87" s="23"/>
    </row>
    <row r="88" spans="1:243" s="22" customFormat="1" ht="15">
      <c r="A88" s="59">
        <v>1.75</v>
      </c>
      <c r="B88" s="84" t="s">
        <v>82</v>
      </c>
      <c r="C88" s="69" t="s">
        <v>275</v>
      </c>
      <c r="D88" s="61">
        <v>10</v>
      </c>
      <c r="E88" s="66" t="s">
        <v>85</v>
      </c>
      <c r="F88" s="72">
        <v>40</v>
      </c>
      <c r="G88" s="53"/>
      <c r="H88" s="53"/>
      <c r="I88" s="54" t="s">
        <v>38</v>
      </c>
      <c r="J88" s="55">
        <f t="shared" si="3"/>
        <v>1</v>
      </c>
      <c r="K88" s="53" t="s">
        <v>39</v>
      </c>
      <c r="L88" s="53" t="s">
        <v>4</v>
      </c>
      <c r="M88" s="56"/>
      <c r="N88" s="53"/>
      <c r="O88" s="53"/>
      <c r="P88" s="57"/>
      <c r="Q88" s="53"/>
      <c r="R88" s="53"/>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8">
        <f>(total_amount_ba($B$2,$D$2,D88,F88,J88,K88,M88))</f>
        <v>400</v>
      </c>
      <c r="BB88" s="52">
        <f t="shared" si="4"/>
        <v>400</v>
      </c>
      <c r="BC88" s="67" t="str">
        <f t="shared" si="5"/>
        <v>INR  Four Hundred    Only</v>
      </c>
      <c r="IA88" s="22">
        <v>1.75</v>
      </c>
      <c r="IB88" s="22" t="s">
        <v>82</v>
      </c>
      <c r="IC88" s="22" t="s">
        <v>275</v>
      </c>
      <c r="ID88" s="22">
        <v>10</v>
      </c>
      <c r="IE88" s="23" t="s">
        <v>85</v>
      </c>
      <c r="IF88" s="23"/>
      <c r="IG88" s="23"/>
      <c r="IH88" s="23"/>
      <c r="II88" s="23"/>
    </row>
    <row r="89" spans="1:243" s="22" customFormat="1" ht="28.5">
      <c r="A89" s="92">
        <v>1.76</v>
      </c>
      <c r="B89" s="70" t="s">
        <v>83</v>
      </c>
      <c r="C89" s="69" t="s">
        <v>276</v>
      </c>
      <c r="D89" s="61">
        <v>12</v>
      </c>
      <c r="E89" s="66" t="s">
        <v>85</v>
      </c>
      <c r="F89" s="72">
        <v>68</v>
      </c>
      <c r="G89" s="53"/>
      <c r="H89" s="53"/>
      <c r="I89" s="54" t="s">
        <v>38</v>
      </c>
      <c r="J89" s="55">
        <f t="shared" si="3"/>
        <v>1</v>
      </c>
      <c r="K89" s="53" t="s">
        <v>39</v>
      </c>
      <c r="L89" s="53" t="s">
        <v>4</v>
      </c>
      <c r="M89" s="56"/>
      <c r="N89" s="53"/>
      <c r="O89" s="53"/>
      <c r="P89" s="57"/>
      <c r="Q89" s="53"/>
      <c r="R89" s="53"/>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8">
        <f>(total_amount_ba($B$2,$D$2,D89,F89,J89,K89,M89))</f>
        <v>816</v>
      </c>
      <c r="BB89" s="52">
        <f t="shared" si="4"/>
        <v>816</v>
      </c>
      <c r="BC89" s="67" t="str">
        <f t="shared" si="5"/>
        <v>INR  Eight Hundred &amp; Sixteen  Only</v>
      </c>
      <c r="IA89" s="22">
        <v>1.76</v>
      </c>
      <c r="IB89" s="22" t="s">
        <v>83</v>
      </c>
      <c r="IC89" s="22" t="s">
        <v>276</v>
      </c>
      <c r="ID89" s="22">
        <v>12</v>
      </c>
      <c r="IE89" s="23" t="s">
        <v>85</v>
      </c>
      <c r="IF89" s="23"/>
      <c r="IG89" s="23"/>
      <c r="IH89" s="23"/>
      <c r="II89" s="23"/>
    </row>
    <row r="90" spans="1:243" s="22" customFormat="1" ht="38.25">
      <c r="A90" s="59">
        <v>1.77</v>
      </c>
      <c r="B90" s="70" t="s">
        <v>168</v>
      </c>
      <c r="C90" s="69" t="s">
        <v>277</v>
      </c>
      <c r="D90" s="93"/>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5"/>
      <c r="IA90" s="22">
        <v>1.77</v>
      </c>
      <c r="IB90" s="22" t="s">
        <v>121</v>
      </c>
      <c r="IC90" s="22" t="s">
        <v>277</v>
      </c>
      <c r="IE90" s="23"/>
      <c r="IF90" s="23"/>
      <c r="IG90" s="23"/>
      <c r="IH90" s="23"/>
      <c r="II90" s="23"/>
    </row>
    <row r="91" spans="1:243" s="22" customFormat="1" ht="28.5">
      <c r="A91" s="92">
        <v>1.78</v>
      </c>
      <c r="B91" s="70" t="s">
        <v>66</v>
      </c>
      <c r="C91" s="69" t="s">
        <v>278</v>
      </c>
      <c r="D91" s="61">
        <v>10</v>
      </c>
      <c r="E91" s="66" t="s">
        <v>85</v>
      </c>
      <c r="F91" s="72">
        <v>113</v>
      </c>
      <c r="G91" s="53"/>
      <c r="H91" s="53"/>
      <c r="I91" s="54" t="s">
        <v>38</v>
      </c>
      <c r="J91" s="55">
        <f t="shared" si="3"/>
        <v>1</v>
      </c>
      <c r="K91" s="53" t="s">
        <v>39</v>
      </c>
      <c r="L91" s="53" t="s">
        <v>4</v>
      </c>
      <c r="M91" s="56"/>
      <c r="N91" s="53"/>
      <c r="O91" s="53"/>
      <c r="P91" s="57"/>
      <c r="Q91" s="53"/>
      <c r="R91" s="53"/>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8">
        <f>(total_amount_ba($B$2,$D$2,D91,F91,J91,K91,M91))</f>
        <v>1130</v>
      </c>
      <c r="BB91" s="52">
        <f t="shared" si="4"/>
        <v>1130</v>
      </c>
      <c r="BC91" s="67" t="str">
        <f t="shared" si="5"/>
        <v>INR  One Thousand One Hundred &amp; Thirty  Only</v>
      </c>
      <c r="IA91" s="22">
        <v>1.78</v>
      </c>
      <c r="IB91" s="22" t="s">
        <v>66</v>
      </c>
      <c r="IC91" s="22" t="s">
        <v>278</v>
      </c>
      <c r="ID91" s="22">
        <v>10</v>
      </c>
      <c r="IE91" s="23" t="s">
        <v>85</v>
      </c>
      <c r="IF91" s="23"/>
      <c r="IG91" s="23"/>
      <c r="IH91" s="23"/>
      <c r="II91" s="23"/>
    </row>
    <row r="92" spans="1:243" s="22" customFormat="1" ht="38.25">
      <c r="A92" s="59">
        <v>1.79</v>
      </c>
      <c r="B92" s="71" t="s">
        <v>169</v>
      </c>
      <c r="C92" s="69" t="s">
        <v>279</v>
      </c>
      <c r="D92" s="93"/>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5"/>
      <c r="IA92" s="22">
        <v>1.79</v>
      </c>
      <c r="IB92" s="22" t="s">
        <v>122</v>
      </c>
      <c r="IC92" s="22" t="s">
        <v>279</v>
      </c>
      <c r="IE92" s="23"/>
      <c r="IF92" s="23"/>
      <c r="IG92" s="23"/>
      <c r="IH92" s="23"/>
      <c r="II92" s="23"/>
    </row>
    <row r="93" spans="1:243" s="22" customFormat="1" ht="28.5">
      <c r="A93" s="92">
        <v>1.8</v>
      </c>
      <c r="B93" s="71" t="s">
        <v>84</v>
      </c>
      <c r="C93" s="69" t="s">
        <v>280</v>
      </c>
      <c r="D93" s="63">
        <v>1</v>
      </c>
      <c r="E93" s="64" t="s">
        <v>37</v>
      </c>
      <c r="F93" s="77">
        <v>2783</v>
      </c>
      <c r="G93" s="53"/>
      <c r="H93" s="53"/>
      <c r="I93" s="54" t="s">
        <v>38</v>
      </c>
      <c r="J93" s="55">
        <f t="shared" si="3"/>
        <v>1</v>
      </c>
      <c r="K93" s="53" t="s">
        <v>39</v>
      </c>
      <c r="L93" s="53" t="s">
        <v>4</v>
      </c>
      <c r="M93" s="56"/>
      <c r="N93" s="53"/>
      <c r="O93" s="53"/>
      <c r="P93" s="57"/>
      <c r="Q93" s="53"/>
      <c r="R93" s="53"/>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8">
        <f>(total_amount_ba($B$2,$D$2,D93,F93,J93,K93,M93))</f>
        <v>2783</v>
      </c>
      <c r="BB93" s="52">
        <f t="shared" si="4"/>
        <v>2783</v>
      </c>
      <c r="BC93" s="67" t="str">
        <f t="shared" si="5"/>
        <v>INR  Two Thousand Seven Hundred &amp; Eighty Three  Only</v>
      </c>
      <c r="IA93" s="22">
        <v>1.8</v>
      </c>
      <c r="IB93" s="22" t="s">
        <v>84</v>
      </c>
      <c r="IC93" s="22" t="s">
        <v>280</v>
      </c>
      <c r="ID93" s="22">
        <v>1</v>
      </c>
      <c r="IE93" s="23" t="s">
        <v>37</v>
      </c>
      <c r="IF93" s="23"/>
      <c r="IG93" s="23"/>
      <c r="IH93" s="23"/>
      <c r="II93" s="23"/>
    </row>
    <row r="94" spans="1:243" s="22" customFormat="1" ht="38.25">
      <c r="A94" s="59">
        <v>1.81</v>
      </c>
      <c r="B94" s="73" t="s">
        <v>170</v>
      </c>
      <c r="C94" s="69" t="s">
        <v>281</v>
      </c>
      <c r="D94" s="93"/>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5"/>
      <c r="IA94" s="22">
        <v>1.81</v>
      </c>
      <c r="IB94" s="22" t="s">
        <v>123</v>
      </c>
      <c r="IC94" s="22" t="s">
        <v>281</v>
      </c>
      <c r="IE94" s="23"/>
      <c r="IF94" s="23"/>
      <c r="IG94" s="23"/>
      <c r="IH94" s="23"/>
      <c r="II94" s="23"/>
    </row>
    <row r="95" spans="1:243" s="22" customFormat="1" ht="28.5">
      <c r="A95" s="92">
        <v>1.82</v>
      </c>
      <c r="B95" s="78" t="s">
        <v>69</v>
      </c>
      <c r="C95" s="69" t="s">
        <v>282</v>
      </c>
      <c r="D95" s="63">
        <v>2</v>
      </c>
      <c r="E95" s="65" t="s">
        <v>85</v>
      </c>
      <c r="F95" s="74">
        <v>195</v>
      </c>
      <c r="G95" s="53"/>
      <c r="H95" s="53"/>
      <c r="I95" s="54" t="s">
        <v>38</v>
      </c>
      <c r="J95" s="55">
        <f t="shared" si="3"/>
        <v>1</v>
      </c>
      <c r="K95" s="53" t="s">
        <v>39</v>
      </c>
      <c r="L95" s="53" t="s">
        <v>4</v>
      </c>
      <c r="M95" s="56"/>
      <c r="N95" s="53"/>
      <c r="O95" s="53"/>
      <c r="P95" s="57"/>
      <c r="Q95" s="53"/>
      <c r="R95" s="53"/>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8">
        <f>(total_amount_ba($B$2,$D$2,D95,F95,J95,K95,M95))</f>
        <v>390</v>
      </c>
      <c r="BB95" s="52">
        <f t="shared" si="4"/>
        <v>390</v>
      </c>
      <c r="BC95" s="67" t="str">
        <f t="shared" si="5"/>
        <v>INR  Three Hundred &amp; Ninety  Only</v>
      </c>
      <c r="IA95" s="22">
        <v>1.82</v>
      </c>
      <c r="IB95" s="22" t="s">
        <v>69</v>
      </c>
      <c r="IC95" s="22" t="s">
        <v>282</v>
      </c>
      <c r="ID95" s="22">
        <v>2</v>
      </c>
      <c r="IE95" s="23" t="s">
        <v>85</v>
      </c>
      <c r="IF95" s="23"/>
      <c r="IG95" s="23"/>
      <c r="IH95" s="23"/>
      <c r="II95" s="23"/>
    </row>
    <row r="96" spans="1:243" s="22" customFormat="1" ht="38.25">
      <c r="A96" s="59">
        <v>1.83</v>
      </c>
      <c r="B96" s="73" t="s">
        <v>171</v>
      </c>
      <c r="C96" s="69" t="s">
        <v>283</v>
      </c>
      <c r="D96" s="93"/>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5"/>
      <c r="IA96" s="22">
        <v>1.83</v>
      </c>
      <c r="IB96" s="22" t="s">
        <v>124</v>
      </c>
      <c r="IC96" s="22" t="s">
        <v>283</v>
      </c>
      <c r="IE96" s="23"/>
      <c r="IF96" s="23"/>
      <c r="IG96" s="23"/>
      <c r="IH96" s="23"/>
      <c r="II96" s="23"/>
    </row>
    <row r="97" spans="1:243" s="22" customFormat="1" ht="28.5">
      <c r="A97" s="92">
        <v>1.84</v>
      </c>
      <c r="B97" s="73" t="s">
        <v>66</v>
      </c>
      <c r="C97" s="69" t="s">
        <v>284</v>
      </c>
      <c r="D97" s="63">
        <v>6</v>
      </c>
      <c r="E97" s="64" t="s">
        <v>37</v>
      </c>
      <c r="F97" s="74">
        <v>1391</v>
      </c>
      <c r="G97" s="53"/>
      <c r="H97" s="53"/>
      <c r="I97" s="54" t="s">
        <v>38</v>
      </c>
      <c r="J97" s="55">
        <f t="shared" si="3"/>
        <v>1</v>
      </c>
      <c r="K97" s="53" t="s">
        <v>39</v>
      </c>
      <c r="L97" s="53" t="s">
        <v>4</v>
      </c>
      <c r="M97" s="56"/>
      <c r="N97" s="53"/>
      <c r="O97" s="53"/>
      <c r="P97" s="57"/>
      <c r="Q97" s="53"/>
      <c r="R97" s="53"/>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8">
        <f>(total_amount_ba($B$2,$D$2,D97,F97,J97,K97,M97))</f>
        <v>8346</v>
      </c>
      <c r="BB97" s="52">
        <f t="shared" si="4"/>
        <v>8346</v>
      </c>
      <c r="BC97" s="67" t="str">
        <f t="shared" si="5"/>
        <v>INR  Eight Thousand Three Hundred &amp; Forty Six  Only</v>
      </c>
      <c r="IA97" s="22">
        <v>1.84</v>
      </c>
      <c r="IB97" s="22" t="s">
        <v>66</v>
      </c>
      <c r="IC97" s="22" t="s">
        <v>284</v>
      </c>
      <c r="ID97" s="22">
        <v>6</v>
      </c>
      <c r="IE97" s="23" t="s">
        <v>37</v>
      </c>
      <c r="IF97" s="23"/>
      <c r="IG97" s="23"/>
      <c r="IH97" s="23"/>
      <c r="II97" s="23"/>
    </row>
    <row r="98" spans="1:243" s="22" customFormat="1" ht="38.25">
      <c r="A98" s="59">
        <v>1.85</v>
      </c>
      <c r="B98" s="70" t="s">
        <v>172</v>
      </c>
      <c r="C98" s="69" t="s">
        <v>285</v>
      </c>
      <c r="D98" s="93"/>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5"/>
      <c r="IA98" s="22">
        <v>1.85</v>
      </c>
      <c r="IB98" s="22" t="s">
        <v>125</v>
      </c>
      <c r="IC98" s="22" t="s">
        <v>285</v>
      </c>
      <c r="IE98" s="23"/>
      <c r="IF98" s="23"/>
      <c r="IG98" s="23"/>
      <c r="IH98" s="23"/>
      <c r="II98" s="23"/>
    </row>
    <row r="99" spans="1:243" s="22" customFormat="1" ht="28.5">
      <c r="A99" s="92">
        <v>1.86</v>
      </c>
      <c r="B99" s="73" t="s">
        <v>55</v>
      </c>
      <c r="C99" s="69" t="s">
        <v>286</v>
      </c>
      <c r="D99" s="63">
        <v>4</v>
      </c>
      <c r="E99" s="64" t="s">
        <v>37</v>
      </c>
      <c r="F99" s="74">
        <v>848</v>
      </c>
      <c r="G99" s="53"/>
      <c r="H99" s="53"/>
      <c r="I99" s="54" t="s">
        <v>38</v>
      </c>
      <c r="J99" s="55">
        <f t="shared" si="3"/>
        <v>1</v>
      </c>
      <c r="K99" s="53" t="s">
        <v>39</v>
      </c>
      <c r="L99" s="53" t="s">
        <v>4</v>
      </c>
      <c r="M99" s="56"/>
      <c r="N99" s="53"/>
      <c r="O99" s="53"/>
      <c r="P99" s="57"/>
      <c r="Q99" s="53"/>
      <c r="R99" s="53"/>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8">
        <f>(total_amount_ba($B$2,$D$2,D99,F99,J99,K99,M99))</f>
        <v>3392</v>
      </c>
      <c r="BB99" s="52">
        <f t="shared" si="4"/>
        <v>3392</v>
      </c>
      <c r="BC99" s="67" t="str">
        <f t="shared" si="5"/>
        <v>INR  Three Thousand Three Hundred &amp; Ninety Two  Only</v>
      </c>
      <c r="IA99" s="22">
        <v>1.86</v>
      </c>
      <c r="IB99" s="22" t="s">
        <v>55</v>
      </c>
      <c r="IC99" s="22" t="s">
        <v>286</v>
      </c>
      <c r="ID99" s="22">
        <v>4</v>
      </c>
      <c r="IE99" s="23" t="s">
        <v>37</v>
      </c>
      <c r="IF99" s="23"/>
      <c r="IG99" s="23"/>
      <c r="IH99" s="23"/>
      <c r="II99" s="23"/>
    </row>
    <row r="100" spans="1:243" s="22" customFormat="1" ht="25.5">
      <c r="A100" s="59">
        <v>1.87</v>
      </c>
      <c r="B100" s="70" t="s">
        <v>173</v>
      </c>
      <c r="C100" s="69" t="s">
        <v>287</v>
      </c>
      <c r="D100" s="93"/>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5"/>
      <c r="IA100" s="22">
        <v>1.87</v>
      </c>
      <c r="IB100" s="22" t="s">
        <v>126</v>
      </c>
      <c r="IC100" s="22" t="s">
        <v>287</v>
      </c>
      <c r="IE100" s="23"/>
      <c r="IF100" s="23"/>
      <c r="IG100" s="23"/>
      <c r="IH100" s="23"/>
      <c r="II100" s="23"/>
    </row>
    <row r="101" spans="1:243" s="22" customFormat="1" ht="28.5">
      <c r="A101" s="92">
        <v>1.88</v>
      </c>
      <c r="B101" s="73" t="s">
        <v>66</v>
      </c>
      <c r="C101" s="69" t="s">
        <v>288</v>
      </c>
      <c r="D101" s="63">
        <v>6</v>
      </c>
      <c r="E101" s="66" t="s">
        <v>85</v>
      </c>
      <c r="F101" s="74">
        <v>77</v>
      </c>
      <c r="G101" s="53"/>
      <c r="H101" s="53"/>
      <c r="I101" s="54" t="s">
        <v>38</v>
      </c>
      <c r="J101" s="55">
        <f aca="true" t="shared" si="7" ref="J101:J139">IF(I101="Less(-)",-1,1)</f>
        <v>1</v>
      </c>
      <c r="K101" s="53" t="s">
        <v>39</v>
      </c>
      <c r="L101" s="53" t="s">
        <v>4</v>
      </c>
      <c r="M101" s="56"/>
      <c r="N101" s="53"/>
      <c r="O101" s="53"/>
      <c r="P101" s="57"/>
      <c r="Q101" s="53"/>
      <c r="R101" s="53"/>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8">
        <f>(total_amount_ba($B$2,$D$2,D101,F101,J101,K101,M101))</f>
        <v>462</v>
      </c>
      <c r="BB101" s="52">
        <f aca="true" t="shared" si="8" ref="BB101:BB139">BA101+SUM(N101:AZ101)</f>
        <v>462</v>
      </c>
      <c r="BC101" s="67" t="str">
        <f aca="true" t="shared" si="9" ref="BC101:BC139">SpellNumber(L101,BB101)</f>
        <v>INR  Four Hundred &amp; Sixty Two  Only</v>
      </c>
      <c r="IA101" s="22">
        <v>1.88</v>
      </c>
      <c r="IB101" s="22" t="s">
        <v>66</v>
      </c>
      <c r="IC101" s="22" t="s">
        <v>288</v>
      </c>
      <c r="ID101" s="22">
        <v>6</v>
      </c>
      <c r="IE101" s="23" t="s">
        <v>85</v>
      </c>
      <c r="IF101" s="23"/>
      <c r="IG101" s="23"/>
      <c r="IH101" s="23"/>
      <c r="II101" s="23"/>
    </row>
    <row r="102" spans="1:243" s="22" customFormat="1" ht="28.5">
      <c r="A102" s="59">
        <v>1.89</v>
      </c>
      <c r="B102" s="73" t="s">
        <v>67</v>
      </c>
      <c r="C102" s="69" t="s">
        <v>289</v>
      </c>
      <c r="D102" s="63">
        <v>6</v>
      </c>
      <c r="E102" s="66" t="s">
        <v>85</v>
      </c>
      <c r="F102" s="74">
        <v>92</v>
      </c>
      <c r="G102" s="53"/>
      <c r="H102" s="53"/>
      <c r="I102" s="54" t="s">
        <v>38</v>
      </c>
      <c r="J102" s="55">
        <f t="shared" si="7"/>
        <v>1</v>
      </c>
      <c r="K102" s="53" t="s">
        <v>39</v>
      </c>
      <c r="L102" s="53" t="s">
        <v>4</v>
      </c>
      <c r="M102" s="56"/>
      <c r="N102" s="53"/>
      <c r="O102" s="53"/>
      <c r="P102" s="57"/>
      <c r="Q102" s="53"/>
      <c r="R102" s="53"/>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8">
        <f>(total_amount_ba($B$2,$D$2,D102,F102,J102,K102,M102))</f>
        <v>552</v>
      </c>
      <c r="BB102" s="52">
        <f t="shared" si="8"/>
        <v>552</v>
      </c>
      <c r="BC102" s="67" t="str">
        <f t="shared" si="9"/>
        <v>INR  Five Hundred &amp; Fifty Two  Only</v>
      </c>
      <c r="IA102" s="22">
        <v>1.89</v>
      </c>
      <c r="IB102" s="22" t="s">
        <v>67</v>
      </c>
      <c r="IC102" s="22" t="s">
        <v>289</v>
      </c>
      <c r="ID102" s="22">
        <v>6</v>
      </c>
      <c r="IE102" s="23" t="s">
        <v>85</v>
      </c>
      <c r="IF102" s="23"/>
      <c r="IG102" s="23"/>
      <c r="IH102" s="23"/>
      <c r="II102" s="23"/>
    </row>
    <row r="103" spans="1:243" s="22" customFormat="1" ht="38.25">
      <c r="A103" s="92">
        <v>1.9</v>
      </c>
      <c r="B103" s="70" t="s">
        <v>174</v>
      </c>
      <c r="C103" s="69" t="s">
        <v>290</v>
      </c>
      <c r="D103" s="63">
        <v>9</v>
      </c>
      <c r="E103" s="66" t="s">
        <v>85</v>
      </c>
      <c r="F103" s="74">
        <v>718</v>
      </c>
      <c r="G103" s="53"/>
      <c r="H103" s="53"/>
      <c r="I103" s="54" t="s">
        <v>38</v>
      </c>
      <c r="J103" s="55">
        <f t="shared" si="7"/>
        <v>1</v>
      </c>
      <c r="K103" s="53" t="s">
        <v>39</v>
      </c>
      <c r="L103" s="53" t="s">
        <v>4</v>
      </c>
      <c r="M103" s="56"/>
      <c r="N103" s="53"/>
      <c r="O103" s="53"/>
      <c r="P103" s="57"/>
      <c r="Q103" s="53"/>
      <c r="R103" s="53"/>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8">
        <f>(total_amount_ba($B$2,$D$2,D103,F103,J103,K103,M103))</f>
        <v>6462</v>
      </c>
      <c r="BB103" s="52">
        <f t="shared" si="8"/>
        <v>6462</v>
      </c>
      <c r="BC103" s="67" t="str">
        <f t="shared" si="9"/>
        <v>INR  Six Thousand Four Hundred &amp; Sixty Two  Only</v>
      </c>
      <c r="IA103" s="22">
        <v>1.9</v>
      </c>
      <c r="IB103" s="22" t="s">
        <v>127</v>
      </c>
      <c r="IC103" s="22" t="s">
        <v>290</v>
      </c>
      <c r="ID103" s="22">
        <v>9</v>
      </c>
      <c r="IE103" s="23" t="s">
        <v>85</v>
      </c>
      <c r="IF103" s="23"/>
      <c r="IG103" s="23"/>
      <c r="IH103" s="23"/>
      <c r="II103" s="23"/>
    </row>
    <row r="104" spans="1:243" s="22" customFormat="1" ht="51">
      <c r="A104" s="59">
        <v>1.91</v>
      </c>
      <c r="B104" s="70" t="s">
        <v>175</v>
      </c>
      <c r="C104" s="69" t="s">
        <v>291</v>
      </c>
      <c r="D104" s="93"/>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5"/>
      <c r="IA104" s="22">
        <v>1.91</v>
      </c>
      <c r="IB104" s="22" t="s">
        <v>128</v>
      </c>
      <c r="IC104" s="22" t="s">
        <v>291</v>
      </c>
      <c r="IE104" s="23"/>
      <c r="IF104" s="23"/>
      <c r="IG104" s="23"/>
      <c r="IH104" s="23"/>
      <c r="II104" s="23"/>
    </row>
    <row r="105" spans="1:243" s="22" customFormat="1" ht="28.5">
      <c r="A105" s="92">
        <v>1.92</v>
      </c>
      <c r="B105" s="73" t="s">
        <v>66</v>
      </c>
      <c r="C105" s="69" t="s">
        <v>292</v>
      </c>
      <c r="D105" s="63">
        <v>8</v>
      </c>
      <c r="E105" s="66" t="s">
        <v>85</v>
      </c>
      <c r="F105" s="74">
        <v>79</v>
      </c>
      <c r="G105" s="53"/>
      <c r="H105" s="53"/>
      <c r="I105" s="54" t="s">
        <v>38</v>
      </c>
      <c r="J105" s="55">
        <f t="shared" si="7"/>
        <v>1</v>
      </c>
      <c r="K105" s="53" t="s">
        <v>39</v>
      </c>
      <c r="L105" s="53" t="s">
        <v>4</v>
      </c>
      <c r="M105" s="56"/>
      <c r="N105" s="53"/>
      <c r="O105" s="53"/>
      <c r="P105" s="57"/>
      <c r="Q105" s="53"/>
      <c r="R105" s="53"/>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8">
        <f aca="true" t="shared" si="10" ref="BA105:BA110">(total_amount_ba($B$2,$D$2,D105,F105,J105,K105,M105))</f>
        <v>632</v>
      </c>
      <c r="BB105" s="52">
        <f t="shared" si="8"/>
        <v>632</v>
      </c>
      <c r="BC105" s="67" t="str">
        <f t="shared" si="9"/>
        <v>INR  Six Hundred &amp; Thirty Two  Only</v>
      </c>
      <c r="IA105" s="22">
        <v>1.92</v>
      </c>
      <c r="IB105" s="22" t="s">
        <v>66</v>
      </c>
      <c r="IC105" s="22" t="s">
        <v>292</v>
      </c>
      <c r="ID105" s="22">
        <v>8</v>
      </c>
      <c r="IE105" s="23" t="s">
        <v>85</v>
      </c>
      <c r="IF105" s="23"/>
      <c r="IG105" s="23"/>
      <c r="IH105" s="23"/>
      <c r="II105" s="23"/>
    </row>
    <row r="106" spans="1:243" s="22" customFormat="1" ht="15">
      <c r="A106" s="59">
        <v>1.93</v>
      </c>
      <c r="B106" s="73" t="s">
        <v>67</v>
      </c>
      <c r="C106" s="69" t="s">
        <v>293</v>
      </c>
      <c r="D106" s="63">
        <v>6</v>
      </c>
      <c r="E106" s="66" t="s">
        <v>85</v>
      </c>
      <c r="F106" s="74">
        <v>85</v>
      </c>
      <c r="G106" s="53"/>
      <c r="H106" s="53"/>
      <c r="I106" s="54" t="s">
        <v>38</v>
      </c>
      <c r="J106" s="55">
        <f t="shared" si="7"/>
        <v>1</v>
      </c>
      <c r="K106" s="53" t="s">
        <v>39</v>
      </c>
      <c r="L106" s="53" t="s">
        <v>4</v>
      </c>
      <c r="M106" s="56"/>
      <c r="N106" s="53"/>
      <c r="O106" s="53"/>
      <c r="P106" s="57"/>
      <c r="Q106" s="53"/>
      <c r="R106" s="53"/>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8">
        <f t="shared" si="10"/>
        <v>510</v>
      </c>
      <c r="BB106" s="52">
        <f t="shared" si="8"/>
        <v>510</v>
      </c>
      <c r="BC106" s="67" t="str">
        <f t="shared" si="9"/>
        <v>INR  Five Hundred &amp; Ten  Only</v>
      </c>
      <c r="IA106" s="22">
        <v>1.93</v>
      </c>
      <c r="IB106" s="22" t="s">
        <v>67</v>
      </c>
      <c r="IC106" s="22" t="s">
        <v>293</v>
      </c>
      <c r="ID106" s="22">
        <v>6</v>
      </c>
      <c r="IE106" s="23" t="s">
        <v>85</v>
      </c>
      <c r="IF106" s="23"/>
      <c r="IG106" s="23"/>
      <c r="IH106" s="23"/>
      <c r="II106" s="23"/>
    </row>
    <row r="107" spans="1:243" s="22" customFormat="1" ht="28.5">
      <c r="A107" s="92">
        <v>1.94</v>
      </c>
      <c r="B107" s="73" t="s">
        <v>57</v>
      </c>
      <c r="C107" s="69" t="s">
        <v>294</v>
      </c>
      <c r="D107" s="63">
        <v>10</v>
      </c>
      <c r="E107" s="66" t="s">
        <v>85</v>
      </c>
      <c r="F107" s="74">
        <v>93</v>
      </c>
      <c r="G107" s="53"/>
      <c r="H107" s="53"/>
      <c r="I107" s="54" t="s">
        <v>38</v>
      </c>
      <c r="J107" s="55">
        <f t="shared" si="7"/>
        <v>1</v>
      </c>
      <c r="K107" s="53" t="s">
        <v>39</v>
      </c>
      <c r="L107" s="53" t="s">
        <v>4</v>
      </c>
      <c r="M107" s="56"/>
      <c r="N107" s="53"/>
      <c r="O107" s="53"/>
      <c r="P107" s="57"/>
      <c r="Q107" s="53"/>
      <c r="R107" s="53"/>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8">
        <f t="shared" si="10"/>
        <v>930</v>
      </c>
      <c r="BB107" s="52">
        <f t="shared" si="8"/>
        <v>930</v>
      </c>
      <c r="BC107" s="67" t="str">
        <f t="shared" si="9"/>
        <v>INR  Nine Hundred &amp; Thirty  Only</v>
      </c>
      <c r="IA107" s="22">
        <v>1.94</v>
      </c>
      <c r="IB107" s="22" t="s">
        <v>57</v>
      </c>
      <c r="IC107" s="22" t="s">
        <v>294</v>
      </c>
      <c r="ID107" s="22">
        <v>10</v>
      </c>
      <c r="IE107" s="23" t="s">
        <v>85</v>
      </c>
      <c r="IF107" s="23"/>
      <c r="IG107" s="23"/>
      <c r="IH107" s="23"/>
      <c r="II107" s="23"/>
    </row>
    <row r="108" spans="1:243" s="22" customFormat="1" ht="28.5">
      <c r="A108" s="59">
        <v>1.95</v>
      </c>
      <c r="B108" s="73" t="s">
        <v>63</v>
      </c>
      <c r="C108" s="69" t="s">
        <v>295</v>
      </c>
      <c r="D108" s="63">
        <v>14</v>
      </c>
      <c r="E108" s="66" t="s">
        <v>85</v>
      </c>
      <c r="F108" s="74">
        <v>102</v>
      </c>
      <c r="G108" s="53"/>
      <c r="H108" s="53"/>
      <c r="I108" s="54" t="s">
        <v>38</v>
      </c>
      <c r="J108" s="55">
        <f t="shared" si="7"/>
        <v>1</v>
      </c>
      <c r="K108" s="53" t="s">
        <v>39</v>
      </c>
      <c r="L108" s="53" t="s">
        <v>4</v>
      </c>
      <c r="M108" s="56"/>
      <c r="N108" s="53"/>
      <c r="O108" s="53"/>
      <c r="P108" s="57"/>
      <c r="Q108" s="53"/>
      <c r="R108" s="53"/>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8">
        <f t="shared" si="10"/>
        <v>1428</v>
      </c>
      <c r="BB108" s="52">
        <f t="shared" si="8"/>
        <v>1428</v>
      </c>
      <c r="BC108" s="67" t="str">
        <f t="shared" si="9"/>
        <v>INR  One Thousand Four Hundred &amp; Twenty Eight  Only</v>
      </c>
      <c r="IA108" s="22">
        <v>1.95</v>
      </c>
      <c r="IB108" s="22" t="s">
        <v>63</v>
      </c>
      <c r="IC108" s="22" t="s">
        <v>295</v>
      </c>
      <c r="ID108" s="22">
        <v>14</v>
      </c>
      <c r="IE108" s="23" t="s">
        <v>85</v>
      </c>
      <c r="IF108" s="23"/>
      <c r="IG108" s="23"/>
      <c r="IH108" s="23"/>
      <c r="II108" s="23"/>
    </row>
    <row r="109" spans="1:243" s="22" customFormat="1" ht="15">
      <c r="A109" s="92">
        <v>1.96</v>
      </c>
      <c r="B109" s="73" t="s">
        <v>62</v>
      </c>
      <c r="C109" s="69" t="s">
        <v>296</v>
      </c>
      <c r="D109" s="63">
        <v>8</v>
      </c>
      <c r="E109" s="66" t="s">
        <v>85</v>
      </c>
      <c r="F109" s="74">
        <v>113</v>
      </c>
      <c r="G109" s="53"/>
      <c r="H109" s="53"/>
      <c r="I109" s="54" t="s">
        <v>38</v>
      </c>
      <c r="J109" s="55">
        <f t="shared" si="7"/>
        <v>1</v>
      </c>
      <c r="K109" s="53" t="s">
        <v>39</v>
      </c>
      <c r="L109" s="53" t="s">
        <v>4</v>
      </c>
      <c r="M109" s="56"/>
      <c r="N109" s="53"/>
      <c r="O109" s="53"/>
      <c r="P109" s="57"/>
      <c r="Q109" s="53"/>
      <c r="R109" s="53"/>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8">
        <f t="shared" si="10"/>
        <v>904</v>
      </c>
      <c r="BB109" s="52">
        <f t="shared" si="8"/>
        <v>904</v>
      </c>
      <c r="BC109" s="67" t="str">
        <f t="shared" si="9"/>
        <v>INR  Nine Hundred &amp; Four  Only</v>
      </c>
      <c r="IA109" s="22">
        <v>1.96</v>
      </c>
      <c r="IB109" s="22" t="s">
        <v>62</v>
      </c>
      <c r="IC109" s="22" t="s">
        <v>296</v>
      </c>
      <c r="ID109" s="22">
        <v>8</v>
      </c>
      <c r="IE109" s="23" t="s">
        <v>85</v>
      </c>
      <c r="IF109" s="23"/>
      <c r="IG109" s="23"/>
      <c r="IH109" s="23"/>
      <c r="II109" s="23"/>
    </row>
    <row r="110" spans="1:243" s="22" customFormat="1" ht="51">
      <c r="A110" s="59">
        <v>1.97</v>
      </c>
      <c r="B110" s="70" t="s">
        <v>147</v>
      </c>
      <c r="C110" s="69" t="s">
        <v>297</v>
      </c>
      <c r="D110" s="63">
        <v>6</v>
      </c>
      <c r="E110" s="65" t="s">
        <v>86</v>
      </c>
      <c r="F110" s="74">
        <v>640</v>
      </c>
      <c r="G110" s="53"/>
      <c r="H110" s="53"/>
      <c r="I110" s="54" t="s">
        <v>38</v>
      </c>
      <c r="J110" s="55">
        <f t="shared" si="7"/>
        <v>1</v>
      </c>
      <c r="K110" s="53" t="s">
        <v>39</v>
      </c>
      <c r="L110" s="53" t="s">
        <v>4</v>
      </c>
      <c r="M110" s="56"/>
      <c r="N110" s="53"/>
      <c r="O110" s="53"/>
      <c r="P110" s="57"/>
      <c r="Q110" s="53"/>
      <c r="R110" s="53"/>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8">
        <f t="shared" si="10"/>
        <v>3840</v>
      </c>
      <c r="BB110" s="52">
        <f t="shared" si="8"/>
        <v>3840</v>
      </c>
      <c r="BC110" s="67" t="str">
        <f t="shared" si="9"/>
        <v>INR  Three Thousand Eight Hundred &amp; Forty  Only</v>
      </c>
      <c r="IA110" s="22">
        <v>1.97</v>
      </c>
      <c r="IB110" s="22" t="s">
        <v>106</v>
      </c>
      <c r="IC110" s="22" t="s">
        <v>297</v>
      </c>
      <c r="ID110" s="22">
        <v>6</v>
      </c>
      <c r="IE110" s="23" t="s">
        <v>86</v>
      </c>
      <c r="IF110" s="23"/>
      <c r="IG110" s="23"/>
      <c r="IH110" s="23"/>
      <c r="II110" s="23"/>
    </row>
    <row r="111" spans="1:243" s="22" customFormat="1" ht="105">
      <c r="A111" s="92">
        <v>1.98</v>
      </c>
      <c r="B111" s="85" t="s">
        <v>176</v>
      </c>
      <c r="C111" s="69" t="s">
        <v>298</v>
      </c>
      <c r="D111" s="93"/>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5"/>
      <c r="IA111" s="22">
        <v>1.98</v>
      </c>
      <c r="IB111" s="22" t="s">
        <v>328</v>
      </c>
      <c r="IC111" s="22" t="s">
        <v>298</v>
      </c>
      <c r="IE111" s="23"/>
      <c r="IF111" s="23"/>
      <c r="IG111" s="23"/>
      <c r="IH111" s="23"/>
      <c r="II111" s="23"/>
    </row>
    <row r="112" spans="1:243" s="22" customFormat="1" ht="28.5">
      <c r="A112" s="59">
        <v>1.99</v>
      </c>
      <c r="B112" s="68" t="s">
        <v>67</v>
      </c>
      <c r="C112" s="69" t="s">
        <v>299</v>
      </c>
      <c r="D112" s="86">
        <v>2</v>
      </c>
      <c r="E112" s="87" t="s">
        <v>85</v>
      </c>
      <c r="F112" s="69">
        <v>540</v>
      </c>
      <c r="G112" s="53"/>
      <c r="H112" s="53"/>
      <c r="I112" s="54" t="s">
        <v>38</v>
      </c>
      <c r="J112" s="55">
        <f t="shared" si="7"/>
        <v>1</v>
      </c>
      <c r="K112" s="53" t="s">
        <v>39</v>
      </c>
      <c r="L112" s="53" t="s">
        <v>4</v>
      </c>
      <c r="M112" s="56"/>
      <c r="N112" s="53"/>
      <c r="O112" s="53"/>
      <c r="P112" s="57"/>
      <c r="Q112" s="53"/>
      <c r="R112" s="53"/>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8">
        <f aca="true" t="shared" si="11" ref="BA112:BA117">(total_amount_ba($B$2,$D$2,D112,F112,J112,K112,M112))</f>
        <v>1080</v>
      </c>
      <c r="BB112" s="52">
        <f t="shared" si="8"/>
        <v>1080</v>
      </c>
      <c r="BC112" s="67" t="str">
        <f t="shared" si="9"/>
        <v>INR  One Thousand  &amp;Eighty  Only</v>
      </c>
      <c r="IA112" s="22">
        <v>1.99</v>
      </c>
      <c r="IB112" s="22" t="s">
        <v>67</v>
      </c>
      <c r="IC112" s="22" t="s">
        <v>299</v>
      </c>
      <c r="ID112" s="22">
        <v>2</v>
      </c>
      <c r="IE112" s="23" t="s">
        <v>85</v>
      </c>
      <c r="IF112" s="23"/>
      <c r="IG112" s="23"/>
      <c r="IH112" s="23"/>
      <c r="II112" s="23"/>
    </row>
    <row r="113" spans="1:243" s="22" customFormat="1" ht="28.5">
      <c r="A113" s="92">
        <v>2</v>
      </c>
      <c r="B113" s="68" t="s">
        <v>57</v>
      </c>
      <c r="C113" s="69" t="s">
        <v>300</v>
      </c>
      <c r="D113" s="86">
        <v>2</v>
      </c>
      <c r="E113" s="87" t="s">
        <v>85</v>
      </c>
      <c r="F113" s="69">
        <v>686</v>
      </c>
      <c r="G113" s="53"/>
      <c r="H113" s="53"/>
      <c r="I113" s="54" t="s">
        <v>38</v>
      </c>
      <c r="J113" s="55">
        <f t="shared" si="7"/>
        <v>1</v>
      </c>
      <c r="K113" s="53" t="s">
        <v>39</v>
      </c>
      <c r="L113" s="53" t="s">
        <v>4</v>
      </c>
      <c r="M113" s="56"/>
      <c r="N113" s="53"/>
      <c r="O113" s="53"/>
      <c r="P113" s="57"/>
      <c r="Q113" s="53"/>
      <c r="R113" s="53"/>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8">
        <f t="shared" si="11"/>
        <v>1372</v>
      </c>
      <c r="BB113" s="52">
        <f t="shared" si="8"/>
        <v>1372</v>
      </c>
      <c r="BC113" s="67" t="str">
        <f t="shared" si="9"/>
        <v>INR  One Thousand Three Hundred &amp; Seventy Two  Only</v>
      </c>
      <c r="IA113" s="22">
        <v>2</v>
      </c>
      <c r="IB113" s="22" t="s">
        <v>57</v>
      </c>
      <c r="IC113" s="22" t="s">
        <v>300</v>
      </c>
      <c r="ID113" s="22">
        <v>2</v>
      </c>
      <c r="IE113" s="23" t="s">
        <v>85</v>
      </c>
      <c r="IF113" s="23"/>
      <c r="IG113" s="23"/>
      <c r="IH113" s="23"/>
      <c r="II113" s="23"/>
    </row>
    <row r="114" spans="1:243" s="22" customFormat="1" ht="28.5">
      <c r="A114" s="59">
        <v>2.01</v>
      </c>
      <c r="B114" s="68" t="s">
        <v>63</v>
      </c>
      <c r="C114" s="69" t="s">
        <v>301</v>
      </c>
      <c r="D114" s="86">
        <v>2</v>
      </c>
      <c r="E114" s="87" t="s">
        <v>85</v>
      </c>
      <c r="F114" s="69">
        <v>791</v>
      </c>
      <c r="G114" s="53"/>
      <c r="H114" s="53"/>
      <c r="I114" s="54" t="s">
        <v>38</v>
      </c>
      <c r="J114" s="55">
        <f t="shared" si="7"/>
        <v>1</v>
      </c>
      <c r="K114" s="53" t="s">
        <v>39</v>
      </c>
      <c r="L114" s="53" t="s">
        <v>4</v>
      </c>
      <c r="M114" s="56"/>
      <c r="N114" s="53"/>
      <c r="O114" s="53"/>
      <c r="P114" s="57"/>
      <c r="Q114" s="53"/>
      <c r="R114" s="53"/>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8">
        <f t="shared" si="11"/>
        <v>1582</v>
      </c>
      <c r="BB114" s="52">
        <f t="shared" si="8"/>
        <v>1582</v>
      </c>
      <c r="BC114" s="67" t="str">
        <f t="shared" si="9"/>
        <v>INR  One Thousand Five Hundred &amp; Eighty Two  Only</v>
      </c>
      <c r="IA114" s="22">
        <v>2.01</v>
      </c>
      <c r="IB114" s="22" t="s">
        <v>63</v>
      </c>
      <c r="IC114" s="22" t="s">
        <v>301</v>
      </c>
      <c r="ID114" s="22">
        <v>2</v>
      </c>
      <c r="IE114" s="23" t="s">
        <v>85</v>
      </c>
      <c r="IF114" s="23"/>
      <c r="IG114" s="23"/>
      <c r="IH114" s="23"/>
      <c r="II114" s="23"/>
    </row>
    <row r="115" spans="1:243" s="22" customFormat="1" ht="28.5">
      <c r="A115" s="92">
        <v>2.02</v>
      </c>
      <c r="B115" s="68" t="s">
        <v>65</v>
      </c>
      <c r="C115" s="69" t="s">
        <v>302</v>
      </c>
      <c r="D115" s="86">
        <v>20</v>
      </c>
      <c r="E115" s="87" t="s">
        <v>85</v>
      </c>
      <c r="F115" s="69">
        <v>2601</v>
      </c>
      <c r="G115" s="53"/>
      <c r="H115" s="53"/>
      <c r="I115" s="54" t="s">
        <v>38</v>
      </c>
      <c r="J115" s="55">
        <f t="shared" si="7"/>
        <v>1</v>
      </c>
      <c r="K115" s="53" t="s">
        <v>39</v>
      </c>
      <c r="L115" s="53" t="s">
        <v>4</v>
      </c>
      <c r="M115" s="56"/>
      <c r="N115" s="53"/>
      <c r="O115" s="53"/>
      <c r="P115" s="57"/>
      <c r="Q115" s="53"/>
      <c r="R115" s="53"/>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8">
        <f t="shared" si="11"/>
        <v>52020</v>
      </c>
      <c r="BB115" s="52">
        <f t="shared" si="8"/>
        <v>52020</v>
      </c>
      <c r="BC115" s="67" t="str">
        <f t="shared" si="9"/>
        <v>INR  Fifty Two Thousand  &amp;Twenty  Only</v>
      </c>
      <c r="IA115" s="22">
        <v>2.02</v>
      </c>
      <c r="IB115" s="22" t="s">
        <v>65</v>
      </c>
      <c r="IC115" s="22" t="s">
        <v>302</v>
      </c>
      <c r="ID115" s="22">
        <v>20</v>
      </c>
      <c r="IE115" s="23" t="s">
        <v>85</v>
      </c>
      <c r="IF115" s="23"/>
      <c r="IG115" s="23"/>
      <c r="IH115" s="23"/>
      <c r="II115" s="23"/>
    </row>
    <row r="116" spans="1:243" s="22" customFormat="1" ht="28.5">
      <c r="A116" s="59">
        <v>2.03</v>
      </c>
      <c r="B116" s="68" t="s">
        <v>177</v>
      </c>
      <c r="C116" s="69" t="s">
        <v>303</v>
      </c>
      <c r="D116" s="86">
        <v>10</v>
      </c>
      <c r="E116" s="87" t="s">
        <v>85</v>
      </c>
      <c r="F116" s="69">
        <v>3208</v>
      </c>
      <c r="G116" s="53"/>
      <c r="H116" s="53"/>
      <c r="I116" s="54" t="s">
        <v>38</v>
      </c>
      <c r="J116" s="55">
        <f t="shared" si="7"/>
        <v>1</v>
      </c>
      <c r="K116" s="53" t="s">
        <v>39</v>
      </c>
      <c r="L116" s="53" t="s">
        <v>4</v>
      </c>
      <c r="M116" s="56"/>
      <c r="N116" s="53"/>
      <c r="O116" s="53"/>
      <c r="P116" s="57"/>
      <c r="Q116" s="53"/>
      <c r="R116" s="53"/>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8">
        <f t="shared" si="11"/>
        <v>32080</v>
      </c>
      <c r="BB116" s="52">
        <f t="shared" si="8"/>
        <v>32080</v>
      </c>
      <c r="BC116" s="67" t="str">
        <f t="shared" si="9"/>
        <v>INR  Thirty Two Thousand  &amp;Eighty  Only</v>
      </c>
      <c r="IA116" s="22">
        <v>2.03</v>
      </c>
      <c r="IB116" s="22" t="s">
        <v>177</v>
      </c>
      <c r="IC116" s="22" t="s">
        <v>303</v>
      </c>
      <c r="ID116" s="22">
        <v>10</v>
      </c>
      <c r="IE116" s="23" t="s">
        <v>85</v>
      </c>
      <c r="IF116" s="23"/>
      <c r="IG116" s="23"/>
      <c r="IH116" s="23"/>
      <c r="II116" s="23"/>
    </row>
    <row r="117" spans="1:243" s="22" customFormat="1" ht="28.5">
      <c r="A117" s="92">
        <v>2.04</v>
      </c>
      <c r="B117" s="68" t="s">
        <v>178</v>
      </c>
      <c r="C117" s="69" t="s">
        <v>304</v>
      </c>
      <c r="D117" s="86">
        <v>3</v>
      </c>
      <c r="E117" s="87" t="s">
        <v>85</v>
      </c>
      <c r="F117" s="88">
        <v>3820</v>
      </c>
      <c r="G117" s="53"/>
      <c r="H117" s="53"/>
      <c r="I117" s="54" t="s">
        <v>38</v>
      </c>
      <c r="J117" s="55">
        <f t="shared" si="7"/>
        <v>1</v>
      </c>
      <c r="K117" s="53" t="s">
        <v>39</v>
      </c>
      <c r="L117" s="53" t="s">
        <v>4</v>
      </c>
      <c r="M117" s="56"/>
      <c r="N117" s="53"/>
      <c r="O117" s="53"/>
      <c r="P117" s="57"/>
      <c r="Q117" s="53"/>
      <c r="R117" s="53"/>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8">
        <f t="shared" si="11"/>
        <v>11460</v>
      </c>
      <c r="BB117" s="52">
        <f t="shared" si="8"/>
        <v>11460</v>
      </c>
      <c r="BC117" s="67" t="str">
        <f t="shared" si="9"/>
        <v>INR  Eleven Thousand Four Hundred &amp; Sixty  Only</v>
      </c>
      <c r="IA117" s="22">
        <v>2.04</v>
      </c>
      <c r="IB117" s="22" t="s">
        <v>178</v>
      </c>
      <c r="IC117" s="22" t="s">
        <v>304</v>
      </c>
      <c r="ID117" s="22">
        <v>3</v>
      </c>
      <c r="IE117" s="23" t="s">
        <v>85</v>
      </c>
      <c r="IF117" s="23"/>
      <c r="IG117" s="23"/>
      <c r="IH117" s="23"/>
      <c r="II117" s="23"/>
    </row>
    <row r="118" spans="1:243" s="22" customFormat="1" ht="120">
      <c r="A118" s="59">
        <v>2.05</v>
      </c>
      <c r="B118" s="85" t="s">
        <v>179</v>
      </c>
      <c r="C118" s="69" t="s">
        <v>305</v>
      </c>
      <c r="D118" s="93"/>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5"/>
      <c r="IA118" s="22">
        <v>2.05</v>
      </c>
      <c r="IB118" s="22" t="s">
        <v>329</v>
      </c>
      <c r="IC118" s="22" t="s">
        <v>305</v>
      </c>
      <c r="IE118" s="23"/>
      <c r="IF118" s="23"/>
      <c r="IG118" s="23"/>
      <c r="IH118" s="23"/>
      <c r="II118" s="23"/>
    </row>
    <row r="119" spans="1:243" s="22" customFormat="1" ht="28.5">
      <c r="A119" s="92">
        <v>2.06</v>
      </c>
      <c r="B119" s="68" t="s">
        <v>180</v>
      </c>
      <c r="C119" s="69" t="s">
        <v>306</v>
      </c>
      <c r="D119" s="86">
        <v>2</v>
      </c>
      <c r="E119" s="87" t="s">
        <v>85</v>
      </c>
      <c r="F119" s="69">
        <v>271</v>
      </c>
      <c r="G119" s="53"/>
      <c r="H119" s="53"/>
      <c r="I119" s="54" t="s">
        <v>38</v>
      </c>
      <c r="J119" s="55">
        <f t="shared" si="7"/>
        <v>1</v>
      </c>
      <c r="K119" s="53" t="s">
        <v>39</v>
      </c>
      <c r="L119" s="53" t="s">
        <v>4</v>
      </c>
      <c r="M119" s="56"/>
      <c r="N119" s="53"/>
      <c r="O119" s="53"/>
      <c r="P119" s="57"/>
      <c r="Q119" s="53"/>
      <c r="R119" s="53"/>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8">
        <f aca="true" t="shared" si="12" ref="BA119:BA124">(total_amount_ba($B$2,$D$2,D119,F119,J119,K119,M119))</f>
        <v>542</v>
      </c>
      <c r="BB119" s="52">
        <f t="shared" si="8"/>
        <v>542</v>
      </c>
      <c r="BC119" s="67" t="str">
        <f t="shared" si="9"/>
        <v>INR  Five Hundred &amp; Forty Two  Only</v>
      </c>
      <c r="IA119" s="22">
        <v>2.06</v>
      </c>
      <c r="IB119" s="22" t="s">
        <v>180</v>
      </c>
      <c r="IC119" s="22" t="s">
        <v>306</v>
      </c>
      <c r="ID119" s="22">
        <v>2</v>
      </c>
      <c r="IE119" s="23" t="s">
        <v>85</v>
      </c>
      <c r="IF119" s="23"/>
      <c r="IG119" s="23"/>
      <c r="IH119" s="23"/>
      <c r="II119" s="23"/>
    </row>
    <row r="120" spans="1:243" s="22" customFormat="1" ht="28.5">
      <c r="A120" s="59">
        <v>2.07</v>
      </c>
      <c r="B120" s="89" t="s">
        <v>181</v>
      </c>
      <c r="C120" s="69" t="s">
        <v>307</v>
      </c>
      <c r="D120" s="86">
        <v>2</v>
      </c>
      <c r="E120" s="87" t="s">
        <v>85</v>
      </c>
      <c r="F120" s="69">
        <v>296</v>
      </c>
      <c r="G120" s="53"/>
      <c r="H120" s="53"/>
      <c r="I120" s="54" t="s">
        <v>38</v>
      </c>
      <c r="J120" s="55">
        <f t="shared" si="7"/>
        <v>1</v>
      </c>
      <c r="K120" s="53" t="s">
        <v>39</v>
      </c>
      <c r="L120" s="53" t="s">
        <v>4</v>
      </c>
      <c r="M120" s="56"/>
      <c r="N120" s="53"/>
      <c r="O120" s="53"/>
      <c r="P120" s="57"/>
      <c r="Q120" s="53"/>
      <c r="R120" s="53"/>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8">
        <f t="shared" si="12"/>
        <v>592</v>
      </c>
      <c r="BB120" s="52">
        <f t="shared" si="8"/>
        <v>592</v>
      </c>
      <c r="BC120" s="67" t="str">
        <f t="shared" si="9"/>
        <v>INR  Five Hundred &amp; Ninety Two  Only</v>
      </c>
      <c r="IA120" s="22">
        <v>2.07</v>
      </c>
      <c r="IB120" s="22" t="s">
        <v>181</v>
      </c>
      <c r="IC120" s="22" t="s">
        <v>307</v>
      </c>
      <c r="ID120" s="22">
        <v>2</v>
      </c>
      <c r="IE120" s="23" t="s">
        <v>85</v>
      </c>
      <c r="IF120" s="23"/>
      <c r="IG120" s="23"/>
      <c r="IH120" s="23"/>
      <c r="II120" s="23"/>
    </row>
    <row r="121" spans="1:243" s="22" customFormat="1" ht="15">
      <c r="A121" s="92">
        <v>2.08</v>
      </c>
      <c r="B121" s="68" t="s">
        <v>182</v>
      </c>
      <c r="C121" s="69" t="s">
        <v>308</v>
      </c>
      <c r="D121" s="86">
        <v>2</v>
      </c>
      <c r="E121" s="87" t="s">
        <v>85</v>
      </c>
      <c r="F121" s="69">
        <v>315</v>
      </c>
      <c r="G121" s="53"/>
      <c r="H121" s="53"/>
      <c r="I121" s="54" t="s">
        <v>38</v>
      </c>
      <c r="J121" s="55">
        <f t="shared" si="7"/>
        <v>1</v>
      </c>
      <c r="K121" s="53" t="s">
        <v>39</v>
      </c>
      <c r="L121" s="53" t="s">
        <v>4</v>
      </c>
      <c r="M121" s="56"/>
      <c r="N121" s="53"/>
      <c r="O121" s="53"/>
      <c r="P121" s="57"/>
      <c r="Q121" s="53"/>
      <c r="R121" s="53"/>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8">
        <f t="shared" si="12"/>
        <v>630</v>
      </c>
      <c r="BB121" s="52">
        <f t="shared" si="8"/>
        <v>630</v>
      </c>
      <c r="BC121" s="67" t="str">
        <f t="shared" si="9"/>
        <v>INR  Six Hundred &amp; Thirty  Only</v>
      </c>
      <c r="IA121" s="22">
        <v>2.08</v>
      </c>
      <c r="IB121" s="22" t="s">
        <v>182</v>
      </c>
      <c r="IC121" s="22" t="s">
        <v>308</v>
      </c>
      <c r="ID121" s="22">
        <v>2</v>
      </c>
      <c r="IE121" s="23" t="s">
        <v>85</v>
      </c>
      <c r="IF121" s="23"/>
      <c r="IG121" s="23"/>
      <c r="IH121" s="23"/>
      <c r="II121" s="23"/>
    </row>
    <row r="122" spans="1:243" s="22" customFormat="1" ht="28.5">
      <c r="A122" s="59">
        <v>2.09</v>
      </c>
      <c r="B122" s="68" t="s">
        <v>183</v>
      </c>
      <c r="C122" s="69" t="s">
        <v>309</v>
      </c>
      <c r="D122" s="86">
        <v>20</v>
      </c>
      <c r="E122" s="87" t="s">
        <v>85</v>
      </c>
      <c r="F122" s="69">
        <v>532</v>
      </c>
      <c r="G122" s="53"/>
      <c r="H122" s="53"/>
      <c r="I122" s="54" t="s">
        <v>38</v>
      </c>
      <c r="J122" s="55">
        <f t="shared" si="7"/>
        <v>1</v>
      </c>
      <c r="K122" s="53" t="s">
        <v>39</v>
      </c>
      <c r="L122" s="53" t="s">
        <v>4</v>
      </c>
      <c r="M122" s="56"/>
      <c r="N122" s="53"/>
      <c r="O122" s="53"/>
      <c r="P122" s="57"/>
      <c r="Q122" s="53"/>
      <c r="R122" s="53"/>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8">
        <f t="shared" si="12"/>
        <v>10640</v>
      </c>
      <c r="BB122" s="52">
        <f t="shared" si="8"/>
        <v>10640</v>
      </c>
      <c r="BC122" s="67" t="str">
        <f t="shared" si="9"/>
        <v>INR  Ten Thousand Six Hundred &amp; Forty  Only</v>
      </c>
      <c r="IA122" s="22">
        <v>2.09</v>
      </c>
      <c r="IB122" s="22" t="s">
        <v>183</v>
      </c>
      <c r="IC122" s="22" t="s">
        <v>309</v>
      </c>
      <c r="ID122" s="22">
        <v>20</v>
      </c>
      <c r="IE122" s="23" t="s">
        <v>85</v>
      </c>
      <c r="IF122" s="23"/>
      <c r="IG122" s="23"/>
      <c r="IH122" s="23"/>
      <c r="II122" s="23"/>
    </row>
    <row r="123" spans="1:243" s="22" customFormat="1" ht="28.5">
      <c r="A123" s="92">
        <v>2.1</v>
      </c>
      <c r="B123" s="68" t="s">
        <v>184</v>
      </c>
      <c r="C123" s="69" t="s">
        <v>310</v>
      </c>
      <c r="D123" s="86">
        <v>10</v>
      </c>
      <c r="E123" s="87" t="s">
        <v>85</v>
      </c>
      <c r="F123" s="69">
        <v>548</v>
      </c>
      <c r="G123" s="53"/>
      <c r="H123" s="53"/>
      <c r="I123" s="54" t="s">
        <v>38</v>
      </c>
      <c r="J123" s="55">
        <f t="shared" si="7"/>
        <v>1</v>
      </c>
      <c r="K123" s="53" t="s">
        <v>39</v>
      </c>
      <c r="L123" s="53" t="s">
        <v>4</v>
      </c>
      <c r="M123" s="56"/>
      <c r="N123" s="53"/>
      <c r="O123" s="53"/>
      <c r="P123" s="57"/>
      <c r="Q123" s="53"/>
      <c r="R123" s="53"/>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8">
        <f t="shared" si="12"/>
        <v>5480</v>
      </c>
      <c r="BB123" s="52">
        <f t="shared" si="8"/>
        <v>5480</v>
      </c>
      <c r="BC123" s="67" t="str">
        <f t="shared" si="9"/>
        <v>INR  Five Thousand Four Hundred &amp; Eighty  Only</v>
      </c>
      <c r="IA123" s="22">
        <v>2.1</v>
      </c>
      <c r="IB123" s="22" t="s">
        <v>184</v>
      </c>
      <c r="IC123" s="22" t="s">
        <v>310</v>
      </c>
      <c r="ID123" s="22">
        <v>10</v>
      </c>
      <c r="IE123" s="23" t="s">
        <v>85</v>
      </c>
      <c r="IF123" s="23"/>
      <c r="IG123" s="23"/>
      <c r="IH123" s="23"/>
      <c r="II123" s="23"/>
    </row>
    <row r="124" spans="1:243" s="22" customFormat="1" ht="28.5">
      <c r="A124" s="59">
        <v>2.11</v>
      </c>
      <c r="B124" s="68" t="s">
        <v>185</v>
      </c>
      <c r="C124" s="69" t="s">
        <v>311</v>
      </c>
      <c r="D124" s="86">
        <v>2</v>
      </c>
      <c r="E124" s="87" t="s">
        <v>85</v>
      </c>
      <c r="F124" s="88">
        <v>621</v>
      </c>
      <c r="G124" s="53"/>
      <c r="H124" s="53"/>
      <c r="I124" s="54" t="s">
        <v>38</v>
      </c>
      <c r="J124" s="55">
        <f t="shared" si="7"/>
        <v>1</v>
      </c>
      <c r="K124" s="53" t="s">
        <v>39</v>
      </c>
      <c r="L124" s="53" t="s">
        <v>4</v>
      </c>
      <c r="M124" s="56"/>
      <c r="N124" s="53"/>
      <c r="O124" s="53"/>
      <c r="P124" s="57"/>
      <c r="Q124" s="53"/>
      <c r="R124" s="53"/>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8">
        <f t="shared" si="12"/>
        <v>1242</v>
      </c>
      <c r="BB124" s="52">
        <f t="shared" si="8"/>
        <v>1242</v>
      </c>
      <c r="BC124" s="67" t="str">
        <f t="shared" si="9"/>
        <v>INR  One Thousand Two Hundred &amp; Forty Two  Only</v>
      </c>
      <c r="IA124" s="22">
        <v>2.11</v>
      </c>
      <c r="IB124" s="22" t="s">
        <v>185</v>
      </c>
      <c r="IC124" s="22" t="s">
        <v>311</v>
      </c>
      <c r="ID124" s="22">
        <v>2</v>
      </c>
      <c r="IE124" s="23" t="s">
        <v>85</v>
      </c>
      <c r="IF124" s="23"/>
      <c r="IG124" s="23"/>
      <c r="IH124" s="23"/>
      <c r="II124" s="23"/>
    </row>
    <row r="125" spans="1:243" s="22" customFormat="1" ht="60">
      <c r="A125" s="92">
        <v>2.12</v>
      </c>
      <c r="B125" s="85" t="s">
        <v>186</v>
      </c>
      <c r="C125" s="69" t="s">
        <v>312</v>
      </c>
      <c r="D125" s="93"/>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5"/>
      <c r="IA125" s="22">
        <v>2.12</v>
      </c>
      <c r="IB125" s="22" t="s">
        <v>330</v>
      </c>
      <c r="IC125" s="22" t="s">
        <v>312</v>
      </c>
      <c r="IE125" s="23"/>
      <c r="IF125" s="23"/>
      <c r="IG125" s="23"/>
      <c r="IH125" s="23"/>
      <c r="II125" s="23"/>
    </row>
    <row r="126" spans="1:243" s="22" customFormat="1" ht="28.5">
      <c r="A126" s="59">
        <v>2.13</v>
      </c>
      <c r="B126" s="68" t="s">
        <v>65</v>
      </c>
      <c r="C126" s="69" t="s">
        <v>313</v>
      </c>
      <c r="D126" s="86">
        <v>6</v>
      </c>
      <c r="E126" s="90" t="s">
        <v>37</v>
      </c>
      <c r="F126" s="69">
        <v>5762.5</v>
      </c>
      <c r="G126" s="53"/>
      <c r="H126" s="53"/>
      <c r="I126" s="54" t="s">
        <v>38</v>
      </c>
      <c r="J126" s="55">
        <f t="shared" si="7"/>
        <v>1</v>
      </c>
      <c r="K126" s="53" t="s">
        <v>39</v>
      </c>
      <c r="L126" s="53" t="s">
        <v>4</v>
      </c>
      <c r="M126" s="56"/>
      <c r="N126" s="53"/>
      <c r="O126" s="53"/>
      <c r="P126" s="57"/>
      <c r="Q126" s="53"/>
      <c r="R126" s="53"/>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8">
        <f>(total_amount_ba($B$2,$D$2,D126,F126,J126,K126,M126))</f>
        <v>34575</v>
      </c>
      <c r="BB126" s="52">
        <f t="shared" si="8"/>
        <v>34575</v>
      </c>
      <c r="BC126" s="67" t="str">
        <f t="shared" si="9"/>
        <v>INR  Thirty Four Thousand Five Hundred &amp; Seventy Five  Only</v>
      </c>
      <c r="IA126" s="22">
        <v>2.13</v>
      </c>
      <c r="IB126" s="22" t="s">
        <v>65</v>
      </c>
      <c r="IC126" s="22" t="s">
        <v>313</v>
      </c>
      <c r="ID126" s="22">
        <v>6</v>
      </c>
      <c r="IE126" s="23" t="s">
        <v>37</v>
      </c>
      <c r="IF126" s="23"/>
      <c r="IG126" s="23"/>
      <c r="IH126" s="23"/>
      <c r="II126" s="23"/>
    </row>
    <row r="127" spans="1:243" s="22" customFormat="1" ht="28.5">
      <c r="A127" s="92">
        <v>2.14</v>
      </c>
      <c r="B127" s="68" t="s">
        <v>187</v>
      </c>
      <c r="C127" s="69" t="s">
        <v>314</v>
      </c>
      <c r="D127" s="86">
        <v>1</v>
      </c>
      <c r="E127" s="90" t="s">
        <v>37</v>
      </c>
      <c r="F127" s="69">
        <v>5894</v>
      </c>
      <c r="G127" s="53"/>
      <c r="H127" s="53"/>
      <c r="I127" s="54" t="s">
        <v>38</v>
      </c>
      <c r="J127" s="55">
        <f t="shared" si="7"/>
        <v>1</v>
      </c>
      <c r="K127" s="53" t="s">
        <v>39</v>
      </c>
      <c r="L127" s="53" t="s">
        <v>4</v>
      </c>
      <c r="M127" s="56"/>
      <c r="N127" s="53"/>
      <c r="O127" s="53"/>
      <c r="P127" s="57"/>
      <c r="Q127" s="53"/>
      <c r="R127" s="53"/>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8">
        <f>(total_amount_ba($B$2,$D$2,D127,F127,J127,K127,M127))</f>
        <v>5894</v>
      </c>
      <c r="BB127" s="52">
        <f t="shared" si="8"/>
        <v>5894</v>
      </c>
      <c r="BC127" s="67" t="str">
        <f t="shared" si="9"/>
        <v>INR  Five Thousand Eight Hundred &amp; Ninety Four  Only</v>
      </c>
      <c r="IA127" s="22">
        <v>2.14</v>
      </c>
      <c r="IB127" s="22" t="s">
        <v>187</v>
      </c>
      <c r="IC127" s="22" t="s">
        <v>314</v>
      </c>
      <c r="ID127" s="22">
        <v>1</v>
      </c>
      <c r="IE127" s="23" t="s">
        <v>37</v>
      </c>
      <c r="IF127" s="23"/>
      <c r="IG127" s="23"/>
      <c r="IH127" s="23"/>
      <c r="II127" s="23"/>
    </row>
    <row r="128" spans="1:243" s="22" customFormat="1" ht="120">
      <c r="A128" s="59">
        <v>2.15</v>
      </c>
      <c r="B128" s="85" t="s">
        <v>188</v>
      </c>
      <c r="C128" s="69" t="s">
        <v>315</v>
      </c>
      <c r="D128" s="93"/>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5"/>
      <c r="IA128" s="22">
        <v>2.15</v>
      </c>
      <c r="IB128" s="22" t="s">
        <v>188</v>
      </c>
      <c r="IC128" s="22" t="s">
        <v>315</v>
      </c>
      <c r="IE128" s="23"/>
      <c r="IF128" s="23"/>
      <c r="IG128" s="23"/>
      <c r="IH128" s="23"/>
      <c r="II128" s="23"/>
    </row>
    <row r="129" spans="1:243" s="22" customFormat="1" ht="42.75">
      <c r="A129" s="92">
        <v>2.16</v>
      </c>
      <c r="B129" s="85" t="s">
        <v>189</v>
      </c>
      <c r="C129" s="69" t="s">
        <v>316</v>
      </c>
      <c r="D129" s="86">
        <v>3</v>
      </c>
      <c r="E129" s="90" t="s">
        <v>190</v>
      </c>
      <c r="F129" s="69">
        <v>7842.86</v>
      </c>
      <c r="G129" s="53"/>
      <c r="H129" s="53"/>
      <c r="I129" s="54" t="s">
        <v>38</v>
      </c>
      <c r="J129" s="55">
        <f t="shared" si="7"/>
        <v>1</v>
      </c>
      <c r="K129" s="53" t="s">
        <v>39</v>
      </c>
      <c r="L129" s="53" t="s">
        <v>4</v>
      </c>
      <c r="M129" s="56"/>
      <c r="N129" s="53"/>
      <c r="O129" s="53"/>
      <c r="P129" s="57"/>
      <c r="Q129" s="53"/>
      <c r="R129" s="53"/>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8">
        <f>(total_amount_ba($B$2,$D$2,D129,F129,J129,K129,M129))</f>
        <v>23528.58</v>
      </c>
      <c r="BB129" s="52">
        <f t="shared" si="8"/>
        <v>23528.58</v>
      </c>
      <c r="BC129" s="67" t="str">
        <f t="shared" si="9"/>
        <v>INR  Twenty Three Thousand Five Hundred &amp; Twenty Eight  and Paise Fifty Eight Only</v>
      </c>
      <c r="IA129" s="22">
        <v>2.16</v>
      </c>
      <c r="IB129" s="22" t="s">
        <v>189</v>
      </c>
      <c r="IC129" s="22" t="s">
        <v>316</v>
      </c>
      <c r="ID129" s="22">
        <v>3</v>
      </c>
      <c r="IE129" s="23" t="s">
        <v>190</v>
      </c>
      <c r="IF129" s="23"/>
      <c r="IG129" s="23"/>
      <c r="IH129" s="23"/>
      <c r="II129" s="23"/>
    </row>
    <row r="130" spans="1:243" s="22" customFormat="1" ht="42.75">
      <c r="A130" s="59">
        <v>2.17</v>
      </c>
      <c r="B130" s="85" t="s">
        <v>191</v>
      </c>
      <c r="C130" s="69" t="s">
        <v>317</v>
      </c>
      <c r="D130" s="86">
        <v>3</v>
      </c>
      <c r="E130" s="90" t="s">
        <v>37</v>
      </c>
      <c r="F130" s="69">
        <v>7851.79</v>
      </c>
      <c r="G130" s="53"/>
      <c r="H130" s="53"/>
      <c r="I130" s="54" t="s">
        <v>38</v>
      </c>
      <c r="J130" s="55">
        <f t="shared" si="7"/>
        <v>1</v>
      </c>
      <c r="K130" s="53" t="s">
        <v>39</v>
      </c>
      <c r="L130" s="53" t="s">
        <v>4</v>
      </c>
      <c r="M130" s="56"/>
      <c r="N130" s="53"/>
      <c r="O130" s="53"/>
      <c r="P130" s="57"/>
      <c r="Q130" s="53"/>
      <c r="R130" s="53"/>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8">
        <f>(total_amount_ba($B$2,$D$2,D130,F130,J130,K130,M130))</f>
        <v>23555.37</v>
      </c>
      <c r="BB130" s="52">
        <f t="shared" si="8"/>
        <v>23555.37</v>
      </c>
      <c r="BC130" s="67" t="str">
        <f t="shared" si="9"/>
        <v>INR  Twenty Three Thousand Five Hundred &amp; Fifty Five  and Paise Thirty Seven Only</v>
      </c>
      <c r="IA130" s="22">
        <v>2.17</v>
      </c>
      <c r="IB130" s="22" t="s">
        <v>191</v>
      </c>
      <c r="IC130" s="22" t="s">
        <v>317</v>
      </c>
      <c r="ID130" s="22">
        <v>3</v>
      </c>
      <c r="IE130" s="23" t="s">
        <v>37</v>
      </c>
      <c r="IF130" s="23"/>
      <c r="IG130" s="23"/>
      <c r="IH130" s="23"/>
      <c r="II130" s="23"/>
    </row>
    <row r="131" spans="1:243" s="22" customFormat="1" ht="75">
      <c r="A131" s="92">
        <v>2.18</v>
      </c>
      <c r="B131" s="85" t="s">
        <v>192</v>
      </c>
      <c r="C131" s="69" t="s">
        <v>318</v>
      </c>
      <c r="D131" s="93"/>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5"/>
      <c r="IA131" s="22">
        <v>2.18</v>
      </c>
      <c r="IB131" s="22" t="s">
        <v>331</v>
      </c>
      <c r="IC131" s="22" t="s">
        <v>318</v>
      </c>
      <c r="IE131" s="23"/>
      <c r="IF131" s="23"/>
      <c r="IG131" s="23"/>
      <c r="IH131" s="23"/>
      <c r="II131" s="23"/>
    </row>
    <row r="132" spans="1:243" s="22" customFormat="1" ht="28.5">
      <c r="A132" s="59">
        <v>2.19</v>
      </c>
      <c r="B132" s="91" t="s">
        <v>193</v>
      </c>
      <c r="C132" s="69" t="s">
        <v>319</v>
      </c>
      <c r="D132" s="86">
        <v>20</v>
      </c>
      <c r="E132" s="69" t="s">
        <v>89</v>
      </c>
      <c r="F132" s="69">
        <v>723</v>
      </c>
      <c r="G132" s="53"/>
      <c r="H132" s="53"/>
      <c r="I132" s="54" t="s">
        <v>38</v>
      </c>
      <c r="J132" s="55">
        <f t="shared" si="7"/>
        <v>1</v>
      </c>
      <c r="K132" s="53" t="s">
        <v>39</v>
      </c>
      <c r="L132" s="53" t="s">
        <v>4</v>
      </c>
      <c r="M132" s="56"/>
      <c r="N132" s="53"/>
      <c r="O132" s="53"/>
      <c r="P132" s="57"/>
      <c r="Q132" s="53"/>
      <c r="R132" s="53"/>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8">
        <f aca="true" t="shared" si="13" ref="BA132:BA139">(total_amount_ba($B$2,$D$2,D132,F132,J132,K132,M132))</f>
        <v>14460</v>
      </c>
      <c r="BB132" s="52">
        <f t="shared" si="8"/>
        <v>14460</v>
      </c>
      <c r="BC132" s="67" t="str">
        <f t="shared" si="9"/>
        <v>INR  Fourteen Thousand Four Hundred &amp; Sixty  Only</v>
      </c>
      <c r="IA132" s="22">
        <v>2.19</v>
      </c>
      <c r="IB132" s="22" t="s">
        <v>193</v>
      </c>
      <c r="IC132" s="22" t="s">
        <v>319</v>
      </c>
      <c r="ID132" s="22">
        <v>20</v>
      </c>
      <c r="IE132" s="23" t="s">
        <v>89</v>
      </c>
      <c r="IF132" s="23"/>
      <c r="IG132" s="23"/>
      <c r="IH132" s="23"/>
      <c r="II132" s="23"/>
    </row>
    <row r="133" spans="1:243" s="22" customFormat="1" ht="28.5">
      <c r="A133" s="92">
        <v>2.2</v>
      </c>
      <c r="B133" s="91" t="s">
        <v>194</v>
      </c>
      <c r="C133" s="69" t="s">
        <v>320</v>
      </c>
      <c r="D133" s="86">
        <v>20</v>
      </c>
      <c r="E133" s="69" t="s">
        <v>89</v>
      </c>
      <c r="F133" s="69">
        <v>1050</v>
      </c>
      <c r="G133" s="53"/>
      <c r="H133" s="53"/>
      <c r="I133" s="54" t="s">
        <v>38</v>
      </c>
      <c r="J133" s="55">
        <f t="shared" si="7"/>
        <v>1</v>
      </c>
      <c r="K133" s="53" t="s">
        <v>39</v>
      </c>
      <c r="L133" s="53" t="s">
        <v>4</v>
      </c>
      <c r="M133" s="56"/>
      <c r="N133" s="53"/>
      <c r="O133" s="53"/>
      <c r="P133" s="57"/>
      <c r="Q133" s="53"/>
      <c r="R133" s="53"/>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8">
        <f t="shared" si="13"/>
        <v>21000</v>
      </c>
      <c r="BB133" s="52">
        <f t="shared" si="8"/>
        <v>21000</v>
      </c>
      <c r="BC133" s="67" t="str">
        <f t="shared" si="9"/>
        <v>INR  Twenty One Thousand    Only</v>
      </c>
      <c r="IA133" s="22">
        <v>2.2</v>
      </c>
      <c r="IB133" s="22" t="s">
        <v>194</v>
      </c>
      <c r="IC133" s="22" t="s">
        <v>320</v>
      </c>
      <c r="ID133" s="22">
        <v>20</v>
      </c>
      <c r="IE133" s="23" t="s">
        <v>89</v>
      </c>
      <c r="IF133" s="23"/>
      <c r="IG133" s="23"/>
      <c r="IH133" s="23"/>
      <c r="II133" s="23"/>
    </row>
    <row r="134" spans="1:243" s="22" customFormat="1" ht="60">
      <c r="A134" s="59">
        <v>2.21</v>
      </c>
      <c r="B134" s="68" t="s">
        <v>195</v>
      </c>
      <c r="C134" s="69" t="s">
        <v>321</v>
      </c>
      <c r="D134" s="90">
        <v>1</v>
      </c>
      <c r="E134" s="90" t="s">
        <v>88</v>
      </c>
      <c r="F134" s="69">
        <v>1150</v>
      </c>
      <c r="G134" s="53"/>
      <c r="H134" s="53"/>
      <c r="I134" s="54" t="s">
        <v>38</v>
      </c>
      <c r="J134" s="55">
        <f t="shared" si="7"/>
        <v>1</v>
      </c>
      <c r="K134" s="53" t="s">
        <v>39</v>
      </c>
      <c r="L134" s="53" t="s">
        <v>4</v>
      </c>
      <c r="M134" s="56"/>
      <c r="N134" s="53"/>
      <c r="O134" s="53"/>
      <c r="P134" s="57"/>
      <c r="Q134" s="53"/>
      <c r="R134" s="53"/>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8">
        <f t="shared" si="13"/>
        <v>1150</v>
      </c>
      <c r="BB134" s="52">
        <f t="shared" si="8"/>
        <v>1150</v>
      </c>
      <c r="BC134" s="67" t="str">
        <f t="shared" si="9"/>
        <v>INR  One Thousand One Hundred &amp; Fifty  Only</v>
      </c>
      <c r="IA134" s="22">
        <v>2.21</v>
      </c>
      <c r="IB134" s="22" t="s">
        <v>195</v>
      </c>
      <c r="IC134" s="22" t="s">
        <v>321</v>
      </c>
      <c r="ID134" s="22">
        <v>1</v>
      </c>
      <c r="IE134" s="23" t="s">
        <v>88</v>
      </c>
      <c r="IF134" s="23"/>
      <c r="IG134" s="23"/>
      <c r="IH134" s="23"/>
      <c r="II134" s="23"/>
    </row>
    <row r="135" spans="1:243" s="22" customFormat="1" ht="30">
      <c r="A135" s="92">
        <v>2.22</v>
      </c>
      <c r="B135" s="68" t="s">
        <v>196</v>
      </c>
      <c r="C135" s="69" t="s">
        <v>322</v>
      </c>
      <c r="D135" s="90">
        <v>0.5</v>
      </c>
      <c r="E135" s="90" t="s">
        <v>88</v>
      </c>
      <c r="F135" s="69">
        <v>8129.46</v>
      </c>
      <c r="G135" s="53"/>
      <c r="H135" s="53"/>
      <c r="I135" s="54" t="s">
        <v>38</v>
      </c>
      <c r="J135" s="55">
        <f t="shared" si="7"/>
        <v>1</v>
      </c>
      <c r="K135" s="53" t="s">
        <v>39</v>
      </c>
      <c r="L135" s="53" t="s">
        <v>4</v>
      </c>
      <c r="M135" s="56"/>
      <c r="N135" s="53"/>
      <c r="O135" s="53"/>
      <c r="P135" s="57"/>
      <c r="Q135" s="53"/>
      <c r="R135" s="53"/>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8">
        <f t="shared" si="13"/>
        <v>4064.73</v>
      </c>
      <c r="BB135" s="52">
        <f t="shared" si="8"/>
        <v>4064.73</v>
      </c>
      <c r="BC135" s="67" t="str">
        <f t="shared" si="9"/>
        <v>INR  Four Thousand  &amp;Sixty Four  and Paise Seventy Three Only</v>
      </c>
      <c r="IA135" s="22">
        <v>2.22</v>
      </c>
      <c r="IB135" s="22" t="s">
        <v>196</v>
      </c>
      <c r="IC135" s="22" t="s">
        <v>322</v>
      </c>
      <c r="ID135" s="22">
        <v>0.5</v>
      </c>
      <c r="IE135" s="23" t="s">
        <v>88</v>
      </c>
      <c r="IF135" s="23"/>
      <c r="IG135" s="23"/>
      <c r="IH135" s="23"/>
      <c r="II135" s="23"/>
    </row>
    <row r="136" spans="1:243" s="22" customFormat="1" ht="42.75">
      <c r="A136" s="59">
        <v>2.23</v>
      </c>
      <c r="B136" s="68" t="s">
        <v>197</v>
      </c>
      <c r="C136" s="69" t="s">
        <v>323</v>
      </c>
      <c r="D136" s="90">
        <v>0.2</v>
      </c>
      <c r="E136" s="90" t="s">
        <v>88</v>
      </c>
      <c r="F136" s="69">
        <v>8491.07</v>
      </c>
      <c r="G136" s="53"/>
      <c r="H136" s="53"/>
      <c r="I136" s="54" t="s">
        <v>38</v>
      </c>
      <c r="J136" s="55">
        <f t="shared" si="7"/>
        <v>1</v>
      </c>
      <c r="K136" s="53" t="s">
        <v>39</v>
      </c>
      <c r="L136" s="53" t="s">
        <v>4</v>
      </c>
      <c r="M136" s="56"/>
      <c r="N136" s="53"/>
      <c r="O136" s="53"/>
      <c r="P136" s="57"/>
      <c r="Q136" s="53"/>
      <c r="R136" s="53"/>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8">
        <f t="shared" si="13"/>
        <v>1698.21</v>
      </c>
      <c r="BB136" s="52">
        <f t="shared" si="8"/>
        <v>1698.21</v>
      </c>
      <c r="BC136" s="67" t="str">
        <f t="shared" si="9"/>
        <v>INR  One Thousand Six Hundred &amp; Ninety Eight  and Paise Twenty One Only</v>
      </c>
      <c r="IA136" s="22">
        <v>2.23</v>
      </c>
      <c r="IB136" s="22" t="s">
        <v>197</v>
      </c>
      <c r="IC136" s="22" t="s">
        <v>323</v>
      </c>
      <c r="ID136" s="22">
        <v>0.2</v>
      </c>
      <c r="IE136" s="23" t="s">
        <v>88</v>
      </c>
      <c r="IF136" s="23"/>
      <c r="IG136" s="23"/>
      <c r="IH136" s="23"/>
      <c r="II136" s="23"/>
    </row>
    <row r="137" spans="1:243" s="22" customFormat="1" ht="45">
      <c r="A137" s="92">
        <v>2.24</v>
      </c>
      <c r="B137" s="68" t="s">
        <v>198</v>
      </c>
      <c r="C137" s="69" t="s">
        <v>324</v>
      </c>
      <c r="D137" s="90">
        <v>0.2</v>
      </c>
      <c r="E137" s="90" t="s">
        <v>88</v>
      </c>
      <c r="F137" s="69">
        <v>10878.57</v>
      </c>
      <c r="G137" s="53"/>
      <c r="H137" s="53"/>
      <c r="I137" s="54" t="s">
        <v>38</v>
      </c>
      <c r="J137" s="55">
        <f t="shared" si="7"/>
        <v>1</v>
      </c>
      <c r="K137" s="53" t="s">
        <v>39</v>
      </c>
      <c r="L137" s="53" t="s">
        <v>4</v>
      </c>
      <c r="M137" s="56"/>
      <c r="N137" s="53"/>
      <c r="O137" s="53"/>
      <c r="P137" s="57"/>
      <c r="Q137" s="53"/>
      <c r="R137" s="53"/>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8">
        <f t="shared" si="13"/>
        <v>2175.71</v>
      </c>
      <c r="BB137" s="52">
        <f t="shared" si="8"/>
        <v>2175.71</v>
      </c>
      <c r="BC137" s="67" t="str">
        <f t="shared" si="9"/>
        <v>INR  Two Thousand One Hundred &amp; Seventy Five  and Paise Seventy One Only</v>
      </c>
      <c r="IA137" s="22">
        <v>2.24</v>
      </c>
      <c r="IB137" s="22" t="s">
        <v>198</v>
      </c>
      <c r="IC137" s="22" t="s">
        <v>324</v>
      </c>
      <c r="ID137" s="22">
        <v>0.2</v>
      </c>
      <c r="IE137" s="23" t="s">
        <v>88</v>
      </c>
      <c r="IF137" s="23"/>
      <c r="IG137" s="23"/>
      <c r="IH137" s="23"/>
      <c r="II137" s="23"/>
    </row>
    <row r="138" spans="1:243" s="22" customFormat="1" ht="45">
      <c r="A138" s="59">
        <v>2.25</v>
      </c>
      <c r="B138" s="68" t="s">
        <v>199</v>
      </c>
      <c r="C138" s="69" t="s">
        <v>336</v>
      </c>
      <c r="D138" s="90">
        <v>0.2</v>
      </c>
      <c r="E138" s="90" t="s">
        <v>88</v>
      </c>
      <c r="F138" s="69">
        <v>7250.89</v>
      </c>
      <c r="G138" s="53"/>
      <c r="H138" s="53"/>
      <c r="I138" s="54" t="s">
        <v>38</v>
      </c>
      <c r="J138" s="55">
        <f t="shared" si="7"/>
        <v>1</v>
      </c>
      <c r="K138" s="53" t="s">
        <v>39</v>
      </c>
      <c r="L138" s="53" t="s">
        <v>4</v>
      </c>
      <c r="M138" s="56"/>
      <c r="N138" s="53"/>
      <c r="O138" s="53"/>
      <c r="P138" s="57"/>
      <c r="Q138" s="53"/>
      <c r="R138" s="53"/>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8">
        <f t="shared" si="13"/>
        <v>1450.18</v>
      </c>
      <c r="BB138" s="52">
        <f t="shared" si="8"/>
        <v>1450.18</v>
      </c>
      <c r="BC138" s="67" t="str">
        <f t="shared" si="9"/>
        <v>INR  One Thousand Four Hundred &amp; Fifty  and Paise Eighteen Only</v>
      </c>
      <c r="IA138" s="22">
        <v>2.25</v>
      </c>
      <c r="IB138" s="22" t="s">
        <v>199</v>
      </c>
      <c r="IC138" s="22" t="s">
        <v>336</v>
      </c>
      <c r="ID138" s="22">
        <v>0.2</v>
      </c>
      <c r="IE138" s="23" t="s">
        <v>88</v>
      </c>
      <c r="IF138" s="23"/>
      <c r="IG138" s="23"/>
      <c r="IH138" s="23"/>
      <c r="II138" s="23"/>
    </row>
    <row r="139" spans="1:243" s="22" customFormat="1" ht="105">
      <c r="A139" s="92">
        <v>2.26</v>
      </c>
      <c r="B139" s="68" t="s">
        <v>200</v>
      </c>
      <c r="C139" s="69" t="s">
        <v>337</v>
      </c>
      <c r="D139" s="69">
        <v>10</v>
      </c>
      <c r="E139" s="90" t="s">
        <v>89</v>
      </c>
      <c r="F139" s="69">
        <v>632.14</v>
      </c>
      <c r="G139" s="53"/>
      <c r="H139" s="53"/>
      <c r="I139" s="54" t="s">
        <v>38</v>
      </c>
      <c r="J139" s="55">
        <f t="shared" si="7"/>
        <v>1</v>
      </c>
      <c r="K139" s="53" t="s">
        <v>39</v>
      </c>
      <c r="L139" s="53" t="s">
        <v>4</v>
      </c>
      <c r="M139" s="56"/>
      <c r="N139" s="53"/>
      <c r="O139" s="53"/>
      <c r="P139" s="57"/>
      <c r="Q139" s="53"/>
      <c r="R139" s="53"/>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8">
        <f t="shared" si="13"/>
        <v>6321.4</v>
      </c>
      <c r="BB139" s="52">
        <f t="shared" si="8"/>
        <v>6321.4</v>
      </c>
      <c r="BC139" s="67" t="str">
        <f t="shared" si="9"/>
        <v>INR  Six Thousand Three Hundred &amp; Twenty One  and Paise Forty Only</v>
      </c>
      <c r="IA139" s="22">
        <v>2.26</v>
      </c>
      <c r="IB139" s="22" t="s">
        <v>200</v>
      </c>
      <c r="IC139" s="22" t="s">
        <v>337</v>
      </c>
      <c r="ID139" s="22">
        <v>10</v>
      </c>
      <c r="IE139" s="23" t="s">
        <v>89</v>
      </c>
      <c r="IF139" s="23"/>
      <c r="IG139" s="23"/>
      <c r="IH139" s="23"/>
      <c r="II139" s="23"/>
    </row>
    <row r="140" spans="1:243" s="22" customFormat="1" ht="45">
      <c r="A140" s="59">
        <v>2.27</v>
      </c>
      <c r="B140" s="68" t="s">
        <v>339</v>
      </c>
      <c r="C140" s="69" t="s">
        <v>338</v>
      </c>
      <c r="D140" s="69">
        <v>3</v>
      </c>
      <c r="E140" s="90" t="s">
        <v>19</v>
      </c>
      <c r="F140" s="69">
        <v>-105000</v>
      </c>
      <c r="G140" s="53"/>
      <c r="H140" s="53"/>
      <c r="I140" s="54" t="s">
        <v>38</v>
      </c>
      <c r="J140" s="55">
        <f>IF(I140="Less(-)",-1,1)</f>
        <v>1</v>
      </c>
      <c r="K140" s="53" t="s">
        <v>39</v>
      </c>
      <c r="L140" s="53" t="s">
        <v>4</v>
      </c>
      <c r="M140" s="56"/>
      <c r="N140" s="53"/>
      <c r="O140" s="53"/>
      <c r="P140" s="57"/>
      <c r="Q140" s="53"/>
      <c r="R140" s="53"/>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8">
        <f>(total_amount_ba($B$2,$D$2,D140,F140,J140,K140,M140))</f>
        <v>-315000</v>
      </c>
      <c r="BB140" s="52">
        <f>BA140+SUM(N140:AZ140)</f>
        <v>-315000</v>
      </c>
      <c r="BC140" s="67" t="str">
        <f>SpellNumber(L140,BB140)</f>
        <v>INR Minus  Three Lakh Fifteen Thousand    Only</v>
      </c>
      <c r="IA140" s="22">
        <v>2.27</v>
      </c>
      <c r="IB140" s="22" t="s">
        <v>339</v>
      </c>
      <c r="IC140" s="22" t="s">
        <v>338</v>
      </c>
      <c r="ID140" s="22">
        <v>3</v>
      </c>
      <c r="IE140" s="23" t="s">
        <v>19</v>
      </c>
      <c r="IF140" s="23"/>
      <c r="IG140" s="23"/>
      <c r="IH140" s="23"/>
      <c r="II140" s="23"/>
    </row>
    <row r="141" spans="1:55" ht="42.75">
      <c r="A141" s="49" t="s">
        <v>46</v>
      </c>
      <c r="B141" s="50"/>
      <c r="C141" s="51"/>
      <c r="D141" s="37"/>
      <c r="E141" s="37"/>
      <c r="F141" s="37"/>
      <c r="G141" s="37"/>
      <c r="H141" s="42"/>
      <c r="I141" s="42"/>
      <c r="J141" s="42"/>
      <c r="K141" s="42"/>
      <c r="L141" s="43"/>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44">
        <f>ROUND(SUM(BA14:BA140),0)</f>
        <v>3464296</v>
      </c>
      <c r="BB141" s="45">
        <f>SUM(BB14:BB140)</f>
        <v>3464296.18</v>
      </c>
      <c r="BC141" s="60" t="str">
        <f>SpellNumber(L141,BB141)</f>
        <v>  Thirty Four Lakh Sixty Four Thousand Two Hundred &amp; Ninety Six  and Paise Eighteen Only</v>
      </c>
    </row>
    <row r="142" spans="1:55" ht="36.75" customHeight="1">
      <c r="A142" s="25" t="s">
        <v>47</v>
      </c>
      <c r="B142" s="26"/>
      <c r="C142" s="27"/>
      <c r="D142" s="28"/>
      <c r="E142" s="38" t="s">
        <v>52</v>
      </c>
      <c r="F142" s="39"/>
      <c r="G142" s="29"/>
      <c r="H142" s="30"/>
      <c r="I142" s="30"/>
      <c r="J142" s="30"/>
      <c r="K142" s="31"/>
      <c r="L142" s="32"/>
      <c r="M142" s="33"/>
      <c r="N142" s="34"/>
      <c r="O142" s="22"/>
      <c r="P142" s="22"/>
      <c r="Q142" s="22"/>
      <c r="R142" s="22"/>
      <c r="S142" s="22"/>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5">
        <f>IF(ISBLANK(F142),0,IF(E142="Excess (+)",ROUND(BA141+(BA141*F142),2),IF(E142="Less (-)",ROUND(BA141+(BA141*F142*(-1)),2),IF(E142="At Par",BA141,0))))</f>
        <v>0</v>
      </c>
      <c r="BB142" s="36">
        <f>ROUND(BA142,0)</f>
        <v>0</v>
      </c>
      <c r="BC142" s="21" t="str">
        <f>SpellNumber($E$2,BB142)</f>
        <v>INR Zero Only</v>
      </c>
    </row>
    <row r="143" spans="1:55" ht="33.75" customHeight="1">
      <c r="A143" s="24" t="s">
        <v>48</v>
      </c>
      <c r="B143" s="24"/>
      <c r="C143" s="96" t="str">
        <f>SpellNumber($E$2,BB142)</f>
        <v>INR Zero Only</v>
      </c>
      <c r="D143" s="96"/>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c r="AU143" s="96"/>
      <c r="AV143" s="96"/>
      <c r="AW143" s="96"/>
      <c r="AX143" s="96"/>
      <c r="AY143" s="96"/>
      <c r="AZ143" s="96"/>
      <c r="BA143" s="96"/>
      <c r="BB143" s="96"/>
      <c r="BC143" s="96"/>
    </row>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8" ht="15"/>
    <row r="389" ht="15"/>
    <row r="390" ht="15"/>
    <row r="391" ht="15"/>
    <row r="393" ht="15"/>
    <row r="394" ht="15"/>
    <row r="396" ht="15"/>
    <row r="397" ht="15"/>
    <row r="399" ht="15"/>
    <row r="400" ht="15"/>
    <row r="401" ht="15"/>
    <row r="403" ht="15"/>
    <row r="404" ht="15"/>
    <row r="405" ht="15"/>
    <row r="407" ht="15"/>
    <row r="409" ht="15"/>
    <row r="411" ht="15"/>
    <row r="412" ht="15"/>
    <row r="413" ht="15"/>
    <row r="414" ht="15"/>
    <row r="415" ht="15"/>
    <row r="417" ht="15"/>
    <row r="418" ht="15"/>
    <row r="419" ht="15"/>
    <row r="420" ht="15"/>
    <row r="421" ht="15"/>
    <row r="423" ht="15"/>
    <row r="424" ht="15"/>
    <row r="425" ht="15"/>
    <row r="426" ht="15"/>
    <row r="427" ht="15"/>
    <row r="428" ht="15"/>
    <row r="429" ht="15"/>
    <row r="431" ht="15"/>
    <row r="432" ht="15"/>
    <row r="433" ht="15"/>
    <row r="434" ht="15"/>
    <row r="435" ht="15"/>
    <row r="437" ht="15"/>
    <row r="438" ht="15"/>
    <row r="439" ht="15"/>
    <row r="441" ht="15"/>
    <row r="442" ht="15"/>
    <row r="444" ht="15"/>
    <row r="445" ht="15"/>
    <row r="446" ht="15"/>
    <row r="448" ht="15"/>
    <row r="449" ht="15"/>
    <row r="450" ht="15"/>
    <row r="453" ht="15"/>
    <row r="454" ht="15"/>
    <row r="456" ht="15"/>
    <row r="458" ht="15"/>
    <row r="459" ht="15"/>
    <row r="460" ht="15"/>
    <row r="461" ht="15"/>
    <row r="462" ht="15"/>
    <row r="463" ht="15"/>
    <row r="465" ht="15"/>
    <row r="467" ht="15"/>
    <row r="469" ht="15"/>
    <row r="470" ht="15"/>
    <row r="472" ht="15"/>
    <row r="473" ht="15"/>
    <row r="475" ht="15"/>
    <row r="477" ht="15"/>
    <row r="478" ht="15"/>
    <row r="479" ht="15"/>
    <row r="480" ht="15"/>
    <row r="481" ht="15"/>
    <row r="482" ht="15"/>
    <row r="483" ht="15"/>
    <row r="484" ht="15"/>
    <row r="485" ht="15"/>
    <row r="486" ht="15"/>
    <row r="487" ht="15"/>
    <row r="488" ht="15"/>
    <row r="489" ht="15"/>
    <row r="490" ht="15"/>
    <row r="491" ht="15"/>
    <row r="492" ht="15"/>
    <row r="493" ht="15"/>
    <row r="494" ht="15"/>
    <row r="496" ht="15"/>
    <row r="498" ht="15"/>
    <row r="499" ht="15"/>
    <row r="500" ht="15"/>
    <row r="501" ht="15"/>
    <row r="503" ht="15"/>
    <row r="504" ht="15"/>
    <row r="505" ht="15"/>
    <row r="506" ht="15"/>
    <row r="507" ht="15"/>
    <row r="509" ht="15"/>
    <row r="512" ht="15"/>
    <row r="513" ht="15"/>
    <row r="514" ht="15"/>
    <row r="516" ht="15"/>
    <row r="517" ht="15"/>
    <row r="518" ht="15"/>
    <row r="520" ht="15"/>
    <row r="521" ht="15"/>
    <row r="524" ht="15"/>
    <row r="525" ht="15"/>
    <row r="527" ht="15"/>
    <row r="528" ht="15"/>
    <row r="529" ht="15"/>
    <row r="530" ht="15"/>
    <row r="532" ht="15"/>
    <row r="533" ht="15"/>
    <row r="534" ht="15"/>
    <row r="536" ht="15"/>
    <row r="537" ht="15"/>
    <row r="538" ht="15"/>
    <row r="540" ht="15"/>
    <row r="541" ht="15"/>
    <row r="542" ht="15"/>
    <row r="544" ht="15"/>
    <row r="545" ht="15"/>
    <row r="547" ht="15"/>
    <row r="549" ht="15"/>
    <row r="550" ht="15"/>
    <row r="551" ht="15"/>
    <row r="553" ht="15"/>
    <row r="554" ht="15"/>
    <row r="555" ht="15"/>
    <row r="558" ht="15"/>
    <row r="559" ht="15"/>
    <row r="561" ht="15"/>
    <row r="562" ht="15"/>
    <row r="563" ht="15"/>
    <row r="565" ht="15"/>
    <row r="566" ht="15"/>
    <row r="567" ht="15"/>
    <row r="568" ht="15"/>
    <row r="569" ht="15"/>
    <row r="570" ht="15"/>
    <row r="571" ht="15"/>
    <row r="572" ht="15"/>
    <row r="575" ht="15"/>
    <row r="577" ht="15"/>
    <row r="578" ht="15"/>
    <row r="579" ht="15"/>
    <row r="581" ht="15"/>
    <row r="582" ht="15"/>
    <row r="583" ht="15"/>
    <row r="584" ht="15"/>
    <row r="585" ht="15"/>
    <row r="586" ht="15"/>
    <row r="587" ht="15"/>
    <row r="588" ht="15"/>
    <row r="589" ht="15"/>
    <row r="590" ht="15"/>
    <row r="592" ht="15"/>
    <row r="594" ht="15"/>
    <row r="595" ht="15"/>
    <row r="596" ht="15"/>
    <row r="598" ht="15"/>
    <row r="599" ht="15"/>
    <row r="600" ht="15"/>
    <row r="601" ht="15"/>
    <row r="603" ht="15"/>
    <row r="604" ht="15"/>
    <row r="606" ht="15"/>
    <row r="607" ht="15"/>
    <row r="608" ht="15"/>
    <row r="609" ht="15"/>
    <row r="610" ht="15"/>
    <row r="611" ht="15"/>
    <row r="612" ht="15"/>
    <row r="613" ht="15"/>
    <row r="614" ht="15"/>
    <row r="615" ht="15"/>
    <row r="616" ht="15"/>
    <row r="619" ht="15"/>
    <row r="620" ht="15"/>
    <row r="621" ht="15"/>
    <row r="622" ht="15"/>
    <row r="623" ht="15"/>
    <row r="625" ht="15"/>
    <row r="626" ht="15"/>
    <row r="627" ht="15"/>
    <row r="628" ht="15"/>
    <row r="631" ht="15"/>
    <row r="632" ht="15"/>
    <row r="634" ht="15"/>
    <row r="635" ht="15"/>
    <row r="636" ht="15"/>
  </sheetData>
  <sheetProtection password="D850" sheet="1"/>
  <autoFilter ref="A11:BC143"/>
  <mergeCells count="45">
    <mergeCell ref="C143:BC143"/>
    <mergeCell ref="A1:L1"/>
    <mergeCell ref="A4:BC4"/>
    <mergeCell ref="A5:BC5"/>
    <mergeCell ref="A6:BC6"/>
    <mergeCell ref="A7:BC7"/>
    <mergeCell ref="B8:BC8"/>
    <mergeCell ref="D14:BC14"/>
    <mergeCell ref="A9:BC9"/>
    <mergeCell ref="D13:BC13"/>
    <mergeCell ref="D16:BC16"/>
    <mergeCell ref="D18:BC18"/>
    <mergeCell ref="D20:BC20"/>
    <mergeCell ref="D23:BC23"/>
    <mergeCell ref="D28:BC28"/>
    <mergeCell ref="D31:BC31"/>
    <mergeCell ref="D36:BC36"/>
    <mergeCell ref="D41:BC41"/>
    <mergeCell ref="D47:BC47"/>
    <mergeCell ref="D49:BC49"/>
    <mergeCell ref="D38:BC38"/>
    <mergeCell ref="D43:BC43"/>
    <mergeCell ref="D52:BC52"/>
    <mergeCell ref="D54:BC54"/>
    <mergeCell ref="D72:BC72"/>
    <mergeCell ref="D56:BC56"/>
    <mergeCell ref="D59:BC59"/>
    <mergeCell ref="D65:BC65"/>
    <mergeCell ref="D74:BC74"/>
    <mergeCell ref="D77:BC77"/>
    <mergeCell ref="D79:BC79"/>
    <mergeCell ref="D90:BC90"/>
    <mergeCell ref="D92:BC92"/>
    <mergeCell ref="D94:BC94"/>
    <mergeCell ref="D85:BC85"/>
    <mergeCell ref="D87:BC87"/>
    <mergeCell ref="D125:BC125"/>
    <mergeCell ref="D128:BC128"/>
    <mergeCell ref="D131:BC131"/>
    <mergeCell ref="D96:BC96"/>
    <mergeCell ref="D98:BC98"/>
    <mergeCell ref="D100:BC100"/>
    <mergeCell ref="D104:BC104"/>
    <mergeCell ref="D111:BC111"/>
    <mergeCell ref="D118:BC11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42">
      <formula1>IF(E142="Select",-1,IF(E142="At Par",0,0))</formula1>
      <formula2>IF(E142="Select",-1,IF(E142="At Par",0,0.99))</formula2>
    </dataValidation>
    <dataValidation type="list" allowBlank="1" showErrorMessage="1" sqref="E14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42">
      <formula1>0</formula1>
      <formula2>99.9</formula2>
    </dataValidation>
    <dataValidation type="list" allowBlank="1" showErrorMessage="1" sqref="D13:D14 K15 D16 K17 D18 K19 D20 K21:K22 D23 K24:K27 D28 K29:K30 D31 K32:K35 D36 K37 D38 K39:K40 D41 K42 D43 K44:K46 D47 K48 D49 D131 D52 K53 D54 K55 D56 K57:K58 D59 K60:K64 D65 K66:K71 D72 K73 D74 K75:K76 D77 K78 D79 K80:K84 D85 K86 D87 K88:K89 D90 K91 D92 K93 D94 K95 D96 K97 D98 K99 D100 K101:K103 D104 K105:K110 D111 K112:K117 D118 K119:K124 D125 K126:K127 D128 K129:K130 K50:K51 K132:K140">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19:H19 G21:H22 G24:H27 G29:H30 G32:H35 G37:H37 G39:H40 G42:H42 G44:H46 G48:H48 G50:H51 G53:H53 G55:H55 G57:H58 G60:H64 G66:H71 G73:H73 G75:H76 G78:H78 G80:H84 G86:H86 G88:H89 G91:H91 G93:H93 G95:H95 G97:H97 G99:H99 G101:H103 G105:H110 G112:H117 G119:H124 G126:H127 G129:H130 G132:H140">
      <formula1>0</formula1>
      <formula2>999999999999999</formula2>
    </dataValidation>
    <dataValidation allowBlank="1" showInputMessage="1" showErrorMessage="1" promptTitle="Addition / Deduction" prompt="Please Choose the correct One" sqref="J15 J17 J19 J21:J22 J24:J27 J29:J30 J32:J35 J37 J39:J40 J42 J44:J46 J48 J50:J51 J53 J55 J57:J58 J60:J64 J66:J71 J73 J75:J76 J78 J80:J84 J86 J88:J89 J91 J93 J95 J97 J99 J101:J103 J105:J110 J112:J117 J119:J124 J126:J127 J129:J130 J132:J140">
      <formula1>0</formula1>
      <formula2>0</formula2>
    </dataValidation>
    <dataValidation type="list" showErrorMessage="1" sqref="I15 I17 I19 I21:I22 I24:I27 I29:I30 I32:I35 I37 I39:I40 I42 I44:I46 I48 I50:I51 I53 I55 I57:I58 I60:I64 I66:I71 I73 I75:I76 I78 I80:I84 I86 I88:I89 I91 I93 I95 I97 I99 I101:I103 I105:I110 I112:I117 I119:I124 I126:I127 I129:I130 I132:I14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19 N21:O22 N24:O27 N29:O30 N32:O35 N37:O37 N39:O40 N42:O42 N44:O46 N48:O48 N50:O51 N53:O53 N55:O55 N57:O58 N60:O64 N66:O71 N73:O73 N75:O76 N78:O78 N80:O84 N86:O86 N88:O89 N91:O91 N93:O93 N95:O95 N97:O97 N99:O99 N101:O103 N105:O110 N112:O117 N119:O124 N126:O127 N129:O130 N132:O1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 R21:R22 R24:R27 R29:R30 R32:R35 R37 R39:R40 R42 R44:R46 R48 R50:R51 R53 R55 R57:R58 R60:R64 R66:R71 R73 R75:R76 R78 R80:R84 R86 R88:R89 R91 R93 R95 R97 R99 R101:R103 R105:R110 R112:R117 R119:R124 R126:R127 R129:R130 R132:R1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 Q21:Q22 Q24:Q27 Q29:Q30 Q32:Q35 Q37 Q39:Q40 Q42 Q44:Q46 Q48 Q50:Q51 Q53 Q55 Q57:Q58 Q60:Q64 Q66:Q71 Q73 Q75:Q76 Q78 Q80:Q84 Q86 Q88:Q89 Q91 Q93 Q95 Q97 Q99 Q101:Q103 Q105:Q110 Q112:Q117 Q119:Q124 Q126:Q127 Q129:Q130 Q132:Q14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 M21:M22 M24:M27 M29:M30 M32:M35 M37 M39:M40 M42 M44:M46 M48 M50:M51 M53 M55 M57:M58 M60:M64 M66:M71 M73 M75:M76 M78 M80:M84 M86 M88:M89 M91 M93 M95 M97 M99 M101:M103 M105:M110 M112:M117 M119:M124 M126:M127 M129:M130 M132:M140">
      <formula1>0</formula1>
      <formula2>999999999999999</formula2>
    </dataValidation>
    <dataValidation type="decimal" allowBlank="1" showInputMessage="1" showErrorMessage="1" promptTitle="Quantity" prompt="Please enter the Quantity for this item. " errorTitle="Invalid Entry" error="Only Numeric Values are allowed. " sqref="D117 D124 D126:D127 D129:D130 D132:D140">
      <formula1>0</formula1>
      <formula2>999999999999999</formula2>
    </dataValidation>
    <dataValidation type="decimal" allowBlank="1" showInputMessage="1" showErrorMessage="1" errorTitle="Invalid Entry" error="Only Numeric Values are allowed. " sqref="A14 A16 A18 A20 A22 A24 A26 A28 A30 A32 A34 A36 A38 A40 A42 A44 A46 A48 A50 A52 A54 A56 A58 A60 A62 A64 A66 A68 A70 A72 A74 A76 A78 A80 A82 A84 A86 A88 A90 A92 A94 A96 A98 A100 A102 A104 A106 A108 A110 A112 A114 A116 A118 A120 A122 A124 A126 A128 A130 A132 A134 A136 A138 A140">
      <formula1>0</formula1>
      <formula2>999999999999999</formula2>
    </dataValidation>
    <dataValidation type="list" allowBlank="1" showInputMessage="1" showErrorMessage="1" sqref="L134 L135 L136 L137 L138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"INR"</formula1>
    </dataValidation>
    <dataValidation type="list" allowBlank="1" showInputMessage="1" showErrorMessage="1" sqref="L108 L109 L110 L111 L112 L113 L114 L115 L116 L117 L118 L119 L120 L121 L122 L123 L124 L125 L126 L127 L128 L129 L130 L131 L132 L133 L140 L139">
      <formula1>"INR"</formula1>
    </dataValidation>
    <dataValidation allowBlank="1" showInputMessage="1" showErrorMessage="1" promptTitle="Item Description" prompt="Please enter Item Description in text" sqref="B117"/>
    <dataValidation allowBlank="1" showInputMessage="1" showErrorMessage="1" promptTitle="Units" prompt="Please enter Units in text" sqref="E117 E124 E126:E127 E129:E130 E132:E140"/>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102" t="s">
        <v>49</v>
      </c>
      <c r="F6" s="102"/>
      <c r="G6" s="102"/>
      <c r="H6" s="102"/>
      <c r="I6" s="102"/>
      <c r="J6" s="102"/>
      <c r="K6" s="102"/>
    </row>
    <row r="7" spans="5:11" ht="15">
      <c r="E7" s="103"/>
      <c r="F7" s="103"/>
      <c r="G7" s="103"/>
      <c r="H7" s="103"/>
      <c r="I7" s="103"/>
      <c r="J7" s="103"/>
      <c r="K7" s="103"/>
    </row>
    <row r="8" spans="5:11" ht="15">
      <c r="E8" s="103"/>
      <c r="F8" s="103"/>
      <c r="G8" s="103"/>
      <c r="H8" s="103"/>
      <c r="I8" s="103"/>
      <c r="J8" s="103"/>
      <c r="K8" s="103"/>
    </row>
    <row r="9" spans="5:11" ht="15">
      <c r="E9" s="103"/>
      <c r="F9" s="103"/>
      <c r="G9" s="103"/>
      <c r="H9" s="103"/>
      <c r="I9" s="103"/>
      <c r="J9" s="103"/>
      <c r="K9" s="103"/>
    </row>
    <row r="10" spans="5:11" ht="15">
      <c r="E10" s="103"/>
      <c r="F10" s="103"/>
      <c r="G10" s="103"/>
      <c r="H10" s="103"/>
      <c r="I10" s="103"/>
      <c r="J10" s="103"/>
      <c r="K10" s="103"/>
    </row>
    <row r="11" spans="5:11" ht="15">
      <c r="E11" s="103"/>
      <c r="F11" s="103"/>
      <c r="G11" s="103"/>
      <c r="H11" s="103"/>
      <c r="I11" s="103"/>
      <c r="J11" s="103"/>
      <c r="K11" s="103"/>
    </row>
    <row r="12" spans="5:11" ht="15">
      <c r="E12" s="103"/>
      <c r="F12" s="103"/>
      <c r="G12" s="103"/>
      <c r="H12" s="103"/>
      <c r="I12" s="103"/>
      <c r="J12" s="103"/>
      <c r="K12" s="103"/>
    </row>
    <row r="13" spans="5:11" ht="15">
      <c r="E13" s="103"/>
      <c r="F13" s="103"/>
      <c r="G13" s="103"/>
      <c r="H13" s="103"/>
      <c r="I13" s="103"/>
      <c r="J13" s="103"/>
      <c r="K13" s="103"/>
    </row>
    <row r="14" spans="5:11" ht="15">
      <c r="E14" s="103"/>
      <c r="F14" s="103"/>
      <c r="G14" s="103"/>
      <c r="H14" s="103"/>
      <c r="I14" s="103"/>
      <c r="J14" s="103"/>
      <c r="K14" s="10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2023-11-30T10:40:44Z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