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'BoQ1'!$A$11:$BC$82</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<sst xmlns="http://schemas.openxmlformats.org/spreadsheetml/2006/main" count="532" uniqueCount="187">
  <si>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</si>
  <si>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</si>
  <si>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</si>
  <si>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</si>
  <si>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</si>
  <si>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</si>
  <si>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</si>
  <si>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</si>
  <si>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</si>
  <si>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</si>
  <si>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</si>
  <si>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</si>
  <si>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</si>
  <si>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</si>
  <si>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</si>
  <si>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</si>
  <si>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</si>
  <si>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</si>
  <si>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</si>
  <si>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</si>
  <si>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</si>
  <si>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</si>
  <si>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</si>
  <si>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</si>
  <si>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</si>
  <si>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</si>
  <si>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</si>
  <si>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</si>
  <si>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</si>
  <si>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</si>
  <si>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</si>
  <si>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</si>
  <si>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</si>
  <si>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</si>
  <si>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</si>
  <si>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</si>
  <si>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</si>
  <si>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</si>
  <si>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</si>
  <si>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</si>
  <si>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</si>
  <si>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</si>
  <si>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</si>
  <si>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</si>
  <si>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</si>
  <si>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</si>
  <si>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</si>
  <si>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</si>
  <si>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</si>
  <si>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REINFORCED CEMENT CONCRETE</t>
  </si>
  <si>
    <t>Centering and shuttering including strutting, propping etc. and removal of form for</t>
  </si>
  <si>
    <t>Thermo-Mechanically Treated bars of grade Fe-500D or more.</t>
  </si>
  <si>
    <t>MASONRY WORK</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</si>
  <si>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</si>
  <si>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</si>
  <si>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</si>
  <si>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</si>
  <si>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</si>
  <si>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</si>
  <si>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</si>
  <si>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cum</t>
  </si>
  <si>
    <t>sqm</t>
  </si>
  <si>
    <t>kg</t>
  </si>
  <si>
    <t>each</t>
  </si>
  <si>
    <t>Painting with synthetic enamel paint of approved brand and manufacture of required colour to give an even shade :</t>
  </si>
  <si>
    <t>Removing dry or oil bound distemper, water proofing cement paint and the like by scrapping, sand papering and preparing the surface smooth including necessary repairs to scratches etc. complete.</t>
  </si>
  <si>
    <t>REPAIRS TO BUILDING</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</si>
  <si>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</si>
  <si>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</si>
  <si>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</si>
  <si>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Columns, Pillars, Piers, Abutments, Posts and Struts</t>
  </si>
  <si>
    <t>Steel reinforcement for R.C.C. work including straightening, cutting, bending, placing in position and binding all complete upto plinth level.</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</si>
  <si>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</si>
  <si>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</si>
  <si>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</si>
  <si>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</si>
  <si>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</si>
  <si>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</si>
  <si>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</si>
  <si>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</si>
  <si>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NEW TECHNOLOGIES AND MATERIALS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</si>
  <si>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</si>
  <si>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</si>
  <si>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Sqm</t>
  </si>
  <si>
    <t>Cum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</si>
  <si>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</si>
  <si>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</si>
  <si>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</si>
  <si>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</si>
  <si>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</si>
  <si>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Brick work with common burnt clay F.P.S. (non modular) bricks of class designation 7.5 in foundation and plinth in:</t>
  </si>
  <si>
    <t>Cement mortar 1:6 (1 cement : 6 coarse sand)</t>
  </si>
  <si>
    <t>WOOD AND P. V. C. WORK</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</si>
  <si>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</si>
  <si>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</si>
  <si>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</si>
  <si>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</si>
  <si>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</si>
  <si>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</si>
  <si>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</si>
  <si>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Casement  double door panels with S.S. friction hinges (350 x 19 x 1.9 mm) made of (big series)frame 67 x 60 mm &amp; sash / mullion 67 x 80 mm both having wall thickness of 2.3 ± 0.2 mm and single glazing bead/ double glazing bead including toughened glass of appropriate dimension(Area of door above 1.50 sqm,Make: Fenesta,aluplast,Kommerlin.)</t>
  </si>
  <si>
    <t>STEEL WORK</t>
  </si>
  <si>
    <t>Structural steel work riveted, bolted or welded in built up sections, trusses and framed work, including cutting, hoisting, fixing in position and applying a priming coat of approved steel primer all complete.</t>
  </si>
  <si>
    <t>Providing and fixing mild steel round holding down bolts with nuts and washer plates complete.</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</si>
  <si>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</si>
  <si>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</si>
  <si>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</si>
  <si>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</si>
  <si>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</si>
  <si>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Two or more coats on new work over an under coat of suitable shade with ordinary paint of approved brand and manufacture</t>
  </si>
  <si>
    <t>Finishing walls with Premium Acrylic Smooth exterior paint with Silicone additives of required shade</t>
  </si>
  <si>
    <t>Old work (one or more coats applied @ 0.83 ltr/10 sqm).</t>
  </si>
  <si>
    <t>Taking out doors, windows and clerestory window shutters (steel or wood) including stacking within 50 metres lead :</t>
  </si>
  <si>
    <t>Of area 3 sq. metres and below</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</si>
  <si>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</si>
  <si>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</si>
  <si>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</si>
  <si>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</si>
  <si>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</si>
  <si>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&amp; fixing of Multilayer standing seam polycarbonate panel system of 16 mm thickness (minimum) including all standard fixing accessories. The entire panel system shall be with a width of 900 mm for better stability. The panels should have uniform in colour UV protected Anti with X -Structure inside for better stability, especially designed for shading throughout the day for better ambient temperature below the roof. Panels shall have minimum seven layers with all fixing accessories to ensure best performance for wind uplift, vibration, oil canning and visual appearance and U- Value not more than 1.9W/m2K. Panels shall be manufactured with vertical standing seam double tooth grip locking mechanism both sides of the panel. Panels system shall be assembled and installed on MS structure (Paid Separately) with snap on connectors with grip lock double tooth locking mechanism and will be secured double wall Al- spacer with Aluminium Cleat and double tooth locking polycarbonate connector for best stability and having a pull-out load 7000N(7Kn). Panels cell structure be in truss bridge design or commonly called X - structure for better strength and stability. Panels must satisfy Dart drop impact test as per IS 14443-97 shall show no sign of breakage on Polycarbonate Panel which have been exposed to UV for a min. of 500 Hours as per ASTM G 155. Panels shall not have Yellowness Index as per ASTM D 1925 of 15 units when tested on a sample exposed to UV for 500 hours as per ASTM G 155. U value shall not be more than 1.9 W/m2K. Panel shall be with additional End cap / Aluminium U/F profile / Glazing Bar (all mill finish) for ends as required(make: DPL,Coxwell or approved as per EIC). </t>
  </si>
  <si>
    <t>Name of Work: Renovation of shed and office space at Swimming Pool area, IIT Kanpur</t>
  </si>
  <si>
    <t>NIT No:   Civil/19/02/2024-1</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</si>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</sst>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82"/>
  <sheetViews>
    <sheetView showGridLines="0" zoomScale="77" zoomScaleNormal="77" zoomScalePageLayoutView="0" workbookViewId="0" topLeftCell="A1">
      <selection activeCell="B14" sqref="B14"/>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68" t="str">
        <f>B2&amp;" BoQ"</f>
        <v>Percentage BoQ</v>
      </c>
      <c r="B1" s="68"/>
      <c r="C1" s="68"/>
      <c r="D1" s="68"/>
      <c r="E1" s="68"/>
      <c r="F1" s="68"/>
      <c r="G1" s="68"/>
      <c r="H1" s="68"/>
      <c r="I1" s="68"/>
      <c r="J1" s="68"/>
      <c r="K1" s="68"/>
      <c r="L1" s="68"/>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69"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HZ4" s="10"/>
      <c r="IA4" s="10"/>
      <c r="IB4" s="10"/>
      <c r="IC4" s="10"/>
      <c r="ID4" s="10"/>
    </row>
    <row r="5" spans="1:238" s="9" customFormat="1" ht="38.25" customHeight="1">
      <c r="A5" s="69" t="s">
        <v>120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HZ5" s="10"/>
      <c r="IA5" s="10"/>
      <c r="IB5" s="10"/>
      <c r="IC5" s="10"/>
      <c r="ID5" s="10"/>
    </row>
    <row r="6" spans="1:238" s="9" customFormat="1" ht="30.75" customHeight="1">
      <c r="A6" s="69" t="s">
        <v>121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HZ6" s="10"/>
      <c r="IA6" s="10"/>
      <c r="IB6" s="10"/>
      <c r="IC6" s="10"/>
      <c r="ID6" s="10"/>
    </row>
    <row r="7" spans="1:238" s="9" customFormat="1" ht="29.25" customHeight="1" hidden="1">
      <c r="A7" s="71"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HZ7" s="10"/>
      <c r="IA7" s="10"/>
      <c r="IB7" s="10"/>
      <c r="IC7" s="10"/>
      <c r="ID7" s="10"/>
    </row>
    <row r="8" spans="1:238" s="11" customFormat="1" ht="58.5" customHeight="1">
      <c r="A8" s="22"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HZ8" s="5"/>
      <c r="IA8" s="5"/>
      <c r="IB8" s="5"/>
      <c r="IC8" s="5"/>
      <c r="ID8" s="5"/>
    </row>
    <row r="9" spans="1:238" s="4" customFormat="1" ht="61.5" customHeight="1">
      <c r="A9" s="63" t="s">
        <v>48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0" t="s">
        <v>67</v>
      </c>
      <c r="C13" s="46" t="s">
        <v>42</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HZ13" s="14"/>
      <c r="IA13" s="14">
        <v>1</v>
      </c>
      <c r="IB13" s="14" t="s">
        <v>67</v>
      </c>
      <c r="IC13" s="14" t="s">
        <v>42</v>
      </c>
      <c r="ID13" s="14"/>
    </row>
    <row r="14" spans="1:238" s="13" customFormat="1" ht="94.5">
      <c r="A14" s="52">
        <v>2</v>
      </c>
      <c r="B14" s="60" t="s">
        <v>68</v>
      </c>
      <c r="C14" s="46" t="s">
        <v>43</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HZ14" s="14"/>
      <c r="IA14" s="14">
        <v>2</v>
      </c>
      <c r="IB14" s="14" t="s">
        <v>68</v>
      </c>
      <c r="IC14" s="14" t="s">
        <v>43</v>
      </c>
      <c r="ID14" s="14"/>
    </row>
    <row r="15" spans="1:239" s="13" customFormat="1" ht="15.75">
      <c r="A15" s="52">
        <v>3</v>
      </c>
      <c r="B15" s="61" t="s">
        <v>69</v>
      </c>
      <c r="C15" s="46" t="s">
        <v>122</v>
      </c>
      <c r="D15" s="47">
        <v>10</v>
      </c>
      <c r="E15" s="48" t="s">
        <v>60</v>
      </c>
      <c r="F15" s="49">
        <v>251.51</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2515</v>
      </c>
      <c r="BB15" s="59">
        <f>BA15+SUM(N15:AZ15)</f>
        <v>2515</v>
      </c>
      <c r="BC15" s="51" t="str">
        <f>SpellNumber(L15,BB15)</f>
        <v>INR  Two Thousand Five Hundred &amp; Fifteen  Only</v>
      </c>
      <c r="HZ15" s="14"/>
      <c r="IA15" s="14">
        <v>3</v>
      </c>
      <c r="IB15" s="14" t="s">
        <v>69</v>
      </c>
      <c r="IC15" s="14" t="s">
        <v>122</v>
      </c>
      <c r="ID15" s="14">
        <v>10</v>
      </c>
      <c r="IE15" s="13" t="s">
        <v>60</v>
      </c>
    </row>
    <row r="16" spans="1:238" s="13" customFormat="1" ht="15.75">
      <c r="A16" s="52">
        <v>4</v>
      </c>
      <c r="B16" s="61" t="s">
        <v>85</v>
      </c>
      <c r="C16" s="46" t="s">
        <v>123</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HZ16" s="14"/>
      <c r="IA16" s="14">
        <v>4</v>
      </c>
      <c r="IB16" s="14" t="s">
        <v>85</v>
      </c>
      <c r="IC16" s="14" t="s">
        <v>123</v>
      </c>
      <c r="ID16" s="14"/>
    </row>
    <row r="17" spans="1:238" s="13" customFormat="1" ht="47.25">
      <c r="A17" s="52">
        <v>5</v>
      </c>
      <c r="B17" s="61" t="s">
        <v>86</v>
      </c>
      <c r="C17" s="46" t="s">
        <v>124</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HZ17" s="14"/>
      <c r="IA17" s="14">
        <v>5</v>
      </c>
      <c r="IB17" s="14" t="s">
        <v>86</v>
      </c>
      <c r="IC17" s="14" t="s">
        <v>124</v>
      </c>
      <c r="ID17" s="14"/>
    </row>
    <row r="18" spans="1:239" s="13" customFormat="1" ht="47.25">
      <c r="A18" s="52">
        <v>6</v>
      </c>
      <c r="B18" s="61" t="s">
        <v>87</v>
      </c>
      <c r="C18" s="46" t="s">
        <v>125</v>
      </c>
      <c r="D18" s="47">
        <v>0.5</v>
      </c>
      <c r="E18" s="48" t="s">
        <v>60</v>
      </c>
      <c r="F18" s="49">
        <v>6457.83</v>
      </c>
      <c r="G18" s="53"/>
      <c r="H18" s="53"/>
      <c r="I18" s="54" t="s">
        <v>33</v>
      </c>
      <c r="J18" s="55">
        <f aca="true" t="shared" si="0" ref="J18:J79">IF(I18="Less(-)",-1,1)</f>
        <v>1</v>
      </c>
      <c r="K18" s="53" t="s">
        <v>34</v>
      </c>
      <c r="L18" s="53" t="s">
        <v>4</v>
      </c>
      <c r="M18" s="56"/>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0">
        <f aca="true" t="shared" si="1" ref="BA18:BA79">ROUND(total_amount_ba($B$2,$D$2,D18,F18,J18,K18,M18),0)</f>
        <v>3229</v>
      </c>
      <c r="BB18" s="59">
        <f aca="true" t="shared" si="2" ref="BB18:BB79">BA18+SUM(N18:AZ18)</f>
        <v>3229</v>
      </c>
      <c r="BC18" s="51" t="str">
        <f aca="true" t="shared" si="3" ref="BC18:BC79">SpellNumber(L18,BB18)</f>
        <v>INR  Three Thousand Two Hundred &amp; Twenty Nine  Only</v>
      </c>
      <c r="HZ18" s="14"/>
      <c r="IA18" s="14">
        <v>6</v>
      </c>
      <c r="IB18" s="14" t="s">
        <v>87</v>
      </c>
      <c r="IC18" s="14" t="s">
        <v>125</v>
      </c>
      <c r="ID18" s="14">
        <v>0.5</v>
      </c>
      <c r="IE18" s="13" t="s">
        <v>60</v>
      </c>
    </row>
    <row r="19" spans="1:238" s="13" customFormat="1" ht="15.75">
      <c r="A19" s="52">
        <v>7</v>
      </c>
      <c r="B19" s="61" t="s">
        <v>49</v>
      </c>
      <c r="C19" s="46" t="s">
        <v>126</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HZ19" s="14"/>
      <c r="IA19" s="14">
        <v>7</v>
      </c>
      <c r="IB19" s="14" t="s">
        <v>49</v>
      </c>
      <c r="IC19" s="14" t="s">
        <v>126</v>
      </c>
      <c r="ID19" s="14"/>
    </row>
    <row r="20" spans="1:239" s="13" customFormat="1" ht="126">
      <c r="A20" s="52">
        <v>8</v>
      </c>
      <c r="B20" s="61" t="s">
        <v>88</v>
      </c>
      <c r="C20" s="46" t="s">
        <v>127</v>
      </c>
      <c r="D20" s="47">
        <v>3</v>
      </c>
      <c r="E20" s="48" t="s">
        <v>60</v>
      </c>
      <c r="F20" s="49">
        <v>9398.77</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28196</v>
      </c>
      <c r="BB20" s="59">
        <f t="shared" si="2"/>
        <v>28196</v>
      </c>
      <c r="BC20" s="51" t="str">
        <f t="shared" si="3"/>
        <v>INR  Twenty Eight Thousand One Hundred &amp; Ninety Six  Only</v>
      </c>
      <c r="HZ20" s="14"/>
      <c r="IA20" s="14">
        <v>8</v>
      </c>
      <c r="IB20" s="14" t="s">
        <v>88</v>
      </c>
      <c r="IC20" s="14" t="s">
        <v>127</v>
      </c>
      <c r="ID20" s="14">
        <v>3</v>
      </c>
      <c r="IE20" s="13" t="s">
        <v>60</v>
      </c>
    </row>
    <row r="21" spans="1:238" s="13" customFormat="1" ht="31.5">
      <c r="A21" s="52">
        <v>9</v>
      </c>
      <c r="B21" s="61" t="s">
        <v>50</v>
      </c>
      <c r="C21" s="46" t="s">
        <v>128</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HZ21" s="14"/>
      <c r="IA21" s="14">
        <v>9</v>
      </c>
      <c r="IB21" s="14" t="s">
        <v>50</v>
      </c>
      <c r="IC21" s="14" t="s">
        <v>128</v>
      </c>
      <c r="ID21" s="14"/>
    </row>
    <row r="22" spans="1:239" s="13" customFormat="1" ht="15.75">
      <c r="A22" s="52">
        <v>10</v>
      </c>
      <c r="B22" s="61" t="s">
        <v>89</v>
      </c>
      <c r="C22" s="46" t="s">
        <v>129</v>
      </c>
      <c r="D22" s="47">
        <v>10</v>
      </c>
      <c r="E22" s="48" t="s">
        <v>61</v>
      </c>
      <c r="F22" s="49">
        <v>270.01</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2700</v>
      </c>
      <c r="BB22" s="59">
        <f t="shared" si="2"/>
        <v>2700</v>
      </c>
      <c r="BC22" s="51" t="str">
        <f t="shared" si="3"/>
        <v>INR  Two Thousand Seven Hundred    Only</v>
      </c>
      <c r="HZ22" s="14"/>
      <c r="IA22" s="14">
        <v>10</v>
      </c>
      <c r="IB22" s="14" t="s">
        <v>89</v>
      </c>
      <c r="IC22" s="14" t="s">
        <v>129</v>
      </c>
      <c r="ID22" s="14">
        <v>10</v>
      </c>
      <c r="IE22" s="13" t="s">
        <v>61</v>
      </c>
    </row>
    <row r="23" spans="1:239" s="13" customFormat="1" ht="31.5">
      <c r="A23" s="52">
        <v>11</v>
      </c>
      <c r="B23" s="61" t="s">
        <v>70</v>
      </c>
      <c r="C23" s="46" t="s">
        <v>130</v>
      </c>
      <c r="D23" s="47">
        <v>13</v>
      </c>
      <c r="E23" s="48" t="s">
        <v>61</v>
      </c>
      <c r="F23" s="49">
        <v>705.17</v>
      </c>
      <c r="G23" s="53"/>
      <c r="H23" s="53"/>
      <c r="I23" s="54" t="s">
        <v>33</v>
      </c>
      <c r="J23" s="55">
        <f t="shared" si="0"/>
        <v>1</v>
      </c>
      <c r="K23" s="53" t="s">
        <v>34</v>
      </c>
      <c r="L23" s="53" t="s">
        <v>4</v>
      </c>
      <c r="M23" s="56"/>
      <c r="N23" s="57"/>
      <c r="O23" s="57"/>
      <c r="P23" s="58"/>
      <c r="Q23" s="57"/>
      <c r="R23" s="57"/>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0">
        <f t="shared" si="1"/>
        <v>9167</v>
      </c>
      <c r="BB23" s="59">
        <f t="shared" si="2"/>
        <v>9167</v>
      </c>
      <c r="BC23" s="51" t="str">
        <f t="shared" si="3"/>
        <v>INR  Nine Thousand One Hundred &amp; Sixty Seven  Only</v>
      </c>
      <c r="HZ23" s="14"/>
      <c r="IA23" s="14">
        <v>11</v>
      </c>
      <c r="IB23" s="14" t="s">
        <v>70</v>
      </c>
      <c r="IC23" s="14" t="s">
        <v>130</v>
      </c>
      <c r="ID23" s="14">
        <v>13</v>
      </c>
      <c r="IE23" s="13" t="s">
        <v>61</v>
      </c>
    </row>
    <row r="24" spans="1:238" s="13" customFormat="1" ht="47.25">
      <c r="A24" s="52">
        <v>12</v>
      </c>
      <c r="B24" s="61" t="s">
        <v>71</v>
      </c>
      <c r="C24" s="46" t="s">
        <v>131</v>
      </c>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7"/>
      <c r="HZ24" s="14"/>
      <c r="IA24" s="14">
        <v>12</v>
      </c>
      <c r="IB24" s="14" t="s">
        <v>71</v>
      </c>
      <c r="IC24" s="14" t="s">
        <v>131</v>
      </c>
      <c r="ID24" s="14"/>
    </row>
    <row r="25" spans="1:239" s="13" customFormat="1" ht="31.5">
      <c r="A25" s="52">
        <v>13</v>
      </c>
      <c r="B25" s="61" t="s">
        <v>51</v>
      </c>
      <c r="C25" s="46" t="s">
        <v>132</v>
      </c>
      <c r="D25" s="47">
        <v>400</v>
      </c>
      <c r="E25" s="48" t="s">
        <v>62</v>
      </c>
      <c r="F25" s="49">
        <v>78.61</v>
      </c>
      <c r="G25" s="53"/>
      <c r="H25" s="53"/>
      <c r="I25" s="54" t="s">
        <v>33</v>
      </c>
      <c r="J25" s="55">
        <f t="shared" si="0"/>
        <v>1</v>
      </c>
      <c r="K25" s="53" t="s">
        <v>34</v>
      </c>
      <c r="L25" s="53" t="s">
        <v>4</v>
      </c>
      <c r="M25" s="56"/>
      <c r="N25" s="57"/>
      <c r="O25" s="57"/>
      <c r="P25" s="58"/>
      <c r="Q25" s="57"/>
      <c r="R25" s="57"/>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0">
        <f t="shared" si="1"/>
        <v>31444</v>
      </c>
      <c r="BB25" s="59">
        <f t="shared" si="2"/>
        <v>31444</v>
      </c>
      <c r="BC25" s="51" t="str">
        <f t="shared" si="3"/>
        <v>INR  Thirty One Thousand Four Hundred &amp; Forty Four  Only</v>
      </c>
      <c r="HZ25" s="14"/>
      <c r="IA25" s="14">
        <v>13</v>
      </c>
      <c r="IB25" s="14" t="s">
        <v>51</v>
      </c>
      <c r="IC25" s="14" t="s">
        <v>132</v>
      </c>
      <c r="ID25" s="14">
        <v>400</v>
      </c>
      <c r="IE25" s="13" t="s">
        <v>62</v>
      </c>
    </row>
    <row r="26" spans="1:238" s="13" customFormat="1" ht="15.75">
      <c r="A26" s="52">
        <v>14</v>
      </c>
      <c r="B26" s="61" t="s">
        <v>52</v>
      </c>
      <c r="C26" s="46" t="s">
        <v>133</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HZ26" s="14"/>
      <c r="IA26" s="14">
        <v>14</v>
      </c>
      <c r="IB26" s="14" t="s">
        <v>52</v>
      </c>
      <c r="IC26" s="14" t="s">
        <v>133</v>
      </c>
      <c r="ID26" s="14"/>
    </row>
    <row r="27" spans="1:238" s="13" customFormat="1" ht="31.5">
      <c r="A27" s="52">
        <v>15</v>
      </c>
      <c r="B27" s="61" t="s">
        <v>90</v>
      </c>
      <c r="C27" s="46" t="s">
        <v>134</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HZ27" s="14"/>
      <c r="IA27" s="14">
        <v>15</v>
      </c>
      <c r="IB27" s="14" t="s">
        <v>90</v>
      </c>
      <c r="IC27" s="14" t="s">
        <v>134</v>
      </c>
      <c r="ID27" s="14"/>
    </row>
    <row r="28" spans="1:239" s="13" customFormat="1" ht="31.5">
      <c r="A28" s="52">
        <v>16</v>
      </c>
      <c r="B28" s="61" t="s">
        <v>91</v>
      </c>
      <c r="C28" s="46" t="s">
        <v>135</v>
      </c>
      <c r="D28" s="47">
        <v>2</v>
      </c>
      <c r="E28" s="48" t="s">
        <v>60</v>
      </c>
      <c r="F28" s="49">
        <v>5838.01</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1"/>
        <v>11676</v>
      </c>
      <c r="BB28" s="59">
        <f t="shared" si="2"/>
        <v>11676</v>
      </c>
      <c r="BC28" s="51" t="str">
        <f t="shared" si="3"/>
        <v>INR  Eleven Thousand Six Hundred &amp; Seventy Six  Only</v>
      </c>
      <c r="HZ28" s="14"/>
      <c r="IA28" s="14">
        <v>16</v>
      </c>
      <c r="IB28" s="14" t="s">
        <v>91</v>
      </c>
      <c r="IC28" s="14" t="s">
        <v>135</v>
      </c>
      <c r="ID28" s="14">
        <v>2</v>
      </c>
      <c r="IE28" s="13" t="s">
        <v>60</v>
      </c>
    </row>
    <row r="29" spans="1:238" s="13" customFormat="1" ht="15.75">
      <c r="A29" s="52">
        <v>17</v>
      </c>
      <c r="B29" s="61" t="s">
        <v>92</v>
      </c>
      <c r="C29" s="46" t="s">
        <v>136</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HZ29" s="14"/>
      <c r="IA29" s="14">
        <v>17</v>
      </c>
      <c r="IB29" s="14" t="s">
        <v>92</v>
      </c>
      <c r="IC29" s="14" t="s">
        <v>136</v>
      </c>
      <c r="ID29" s="14"/>
    </row>
    <row r="30" spans="1:238" s="13" customFormat="1" ht="63">
      <c r="A30" s="52">
        <v>18</v>
      </c>
      <c r="B30" s="61" t="s">
        <v>93</v>
      </c>
      <c r="C30" s="46" t="s">
        <v>137</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HZ30" s="14"/>
      <c r="IA30" s="14">
        <v>18</v>
      </c>
      <c r="IB30" s="14" t="s">
        <v>93</v>
      </c>
      <c r="IC30" s="14" t="s">
        <v>137</v>
      </c>
      <c r="ID30" s="14"/>
    </row>
    <row r="31" spans="1:239" s="13" customFormat="1" ht="15.75">
      <c r="A31" s="52">
        <v>19</v>
      </c>
      <c r="B31" s="61" t="s">
        <v>94</v>
      </c>
      <c r="C31" s="46" t="s">
        <v>138</v>
      </c>
      <c r="D31" s="47">
        <v>9</v>
      </c>
      <c r="E31" s="48" t="s">
        <v>63</v>
      </c>
      <c r="F31" s="49">
        <v>205.96</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1854</v>
      </c>
      <c r="BB31" s="59">
        <f t="shared" si="2"/>
        <v>1854</v>
      </c>
      <c r="BC31" s="51" t="str">
        <f t="shared" si="3"/>
        <v>INR  One Thousand Eight Hundred &amp; Fifty Four  Only</v>
      </c>
      <c r="HZ31" s="14"/>
      <c r="IA31" s="14">
        <v>19</v>
      </c>
      <c r="IB31" s="14" t="s">
        <v>94</v>
      </c>
      <c r="IC31" s="14" t="s">
        <v>138</v>
      </c>
      <c r="ID31" s="14">
        <v>9</v>
      </c>
      <c r="IE31" s="13" t="s">
        <v>63</v>
      </c>
    </row>
    <row r="32" spans="1:238" s="13" customFormat="1" ht="63">
      <c r="A32" s="52">
        <v>20</v>
      </c>
      <c r="B32" s="61" t="s">
        <v>95</v>
      </c>
      <c r="C32" s="46" t="s">
        <v>139</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HZ32" s="14"/>
      <c r="IA32" s="14">
        <v>20</v>
      </c>
      <c r="IB32" s="14" t="s">
        <v>95</v>
      </c>
      <c r="IC32" s="14" t="s">
        <v>139</v>
      </c>
      <c r="ID32" s="14"/>
    </row>
    <row r="33" spans="1:239" s="13" customFormat="1" ht="15.75">
      <c r="A33" s="52">
        <v>21</v>
      </c>
      <c r="B33" s="61" t="s">
        <v>96</v>
      </c>
      <c r="C33" s="46" t="s">
        <v>140</v>
      </c>
      <c r="D33" s="47">
        <v>14</v>
      </c>
      <c r="E33" s="48" t="s">
        <v>63</v>
      </c>
      <c r="F33" s="49">
        <v>79.61</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1115</v>
      </c>
      <c r="BB33" s="59">
        <f t="shared" si="2"/>
        <v>1115</v>
      </c>
      <c r="BC33" s="51" t="str">
        <f t="shared" si="3"/>
        <v>INR  One Thousand One Hundred &amp; Fifteen  Only</v>
      </c>
      <c r="HZ33" s="14"/>
      <c r="IA33" s="14">
        <v>21</v>
      </c>
      <c r="IB33" s="14" t="s">
        <v>96</v>
      </c>
      <c r="IC33" s="14" t="s">
        <v>140</v>
      </c>
      <c r="ID33" s="14">
        <v>14</v>
      </c>
      <c r="IE33" s="13" t="s">
        <v>63</v>
      </c>
    </row>
    <row r="34" spans="1:238" s="13" customFormat="1" ht="63">
      <c r="A34" s="52">
        <v>22</v>
      </c>
      <c r="B34" s="61" t="s">
        <v>97</v>
      </c>
      <c r="C34" s="46" t="s">
        <v>141</v>
      </c>
      <c r="D34" s="65"/>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c r="HZ34" s="14"/>
      <c r="IA34" s="14">
        <v>22</v>
      </c>
      <c r="IB34" s="14" t="s">
        <v>97</v>
      </c>
      <c r="IC34" s="14" t="s">
        <v>141</v>
      </c>
      <c r="ID34" s="14"/>
    </row>
    <row r="35" spans="1:239" s="13" customFormat="1" ht="15.75">
      <c r="A35" s="52">
        <v>23</v>
      </c>
      <c r="B35" s="61" t="s">
        <v>98</v>
      </c>
      <c r="C35" s="46" t="s">
        <v>142</v>
      </c>
      <c r="D35" s="47">
        <v>14</v>
      </c>
      <c r="E35" s="48" t="s">
        <v>63</v>
      </c>
      <c r="F35" s="49">
        <v>52.65</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737</v>
      </c>
      <c r="BB35" s="59">
        <f t="shared" si="2"/>
        <v>737</v>
      </c>
      <c r="BC35" s="51" t="str">
        <f t="shared" si="3"/>
        <v>INR  Seven Hundred &amp; Thirty Seven  Only</v>
      </c>
      <c r="HZ35" s="14"/>
      <c r="IA35" s="14">
        <v>23</v>
      </c>
      <c r="IB35" s="14" t="s">
        <v>98</v>
      </c>
      <c r="IC35" s="14" t="s">
        <v>142</v>
      </c>
      <c r="ID35" s="14">
        <v>14</v>
      </c>
      <c r="IE35" s="13" t="s">
        <v>63</v>
      </c>
    </row>
    <row r="36" spans="1:238" s="13" customFormat="1" ht="330.75">
      <c r="A36" s="52">
        <v>24</v>
      </c>
      <c r="B36" s="61" t="s">
        <v>99</v>
      </c>
      <c r="C36" s="46" t="s">
        <v>143</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HZ36" s="14"/>
      <c r="IA36" s="14">
        <v>24</v>
      </c>
      <c r="IB36" s="14" t="s">
        <v>99</v>
      </c>
      <c r="IC36" s="14" t="s">
        <v>143</v>
      </c>
      <c r="ID36" s="14"/>
    </row>
    <row r="37" spans="1:239" s="13" customFormat="1" ht="94.5">
      <c r="A37" s="52">
        <v>25</v>
      </c>
      <c r="B37" s="61" t="s">
        <v>100</v>
      </c>
      <c r="C37" s="46" t="s">
        <v>144</v>
      </c>
      <c r="D37" s="47">
        <v>25</v>
      </c>
      <c r="E37" s="48" t="s">
        <v>61</v>
      </c>
      <c r="F37" s="49">
        <v>9422.97</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235574</v>
      </c>
      <c r="BB37" s="59">
        <f t="shared" si="2"/>
        <v>235574</v>
      </c>
      <c r="BC37" s="51" t="str">
        <f t="shared" si="3"/>
        <v>INR  Two Lakh Thirty Five Thousand Five Hundred &amp; Seventy Four  Only</v>
      </c>
      <c r="HZ37" s="14"/>
      <c r="IA37" s="14">
        <v>25</v>
      </c>
      <c r="IB37" s="14" t="s">
        <v>100</v>
      </c>
      <c r="IC37" s="14" t="s">
        <v>144</v>
      </c>
      <c r="ID37" s="14">
        <v>25</v>
      </c>
      <c r="IE37" s="13" t="s">
        <v>61</v>
      </c>
    </row>
    <row r="38" spans="1:238" s="13" customFormat="1" ht="15.75">
      <c r="A38" s="52">
        <v>26</v>
      </c>
      <c r="B38" s="61" t="s">
        <v>101</v>
      </c>
      <c r="C38" s="46" t="s">
        <v>145</v>
      </c>
      <c r="D38" s="65"/>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c r="HZ38" s="14"/>
      <c r="IA38" s="14">
        <v>26</v>
      </c>
      <c r="IB38" s="14" t="s">
        <v>101</v>
      </c>
      <c r="IC38" s="14" t="s">
        <v>145</v>
      </c>
      <c r="ID38" s="14"/>
    </row>
    <row r="39" spans="1:239" s="13" customFormat="1" ht="63">
      <c r="A39" s="52">
        <v>27</v>
      </c>
      <c r="B39" s="61" t="s">
        <v>102</v>
      </c>
      <c r="C39" s="46" t="s">
        <v>146</v>
      </c>
      <c r="D39" s="47">
        <v>1900</v>
      </c>
      <c r="E39" s="48" t="s">
        <v>62</v>
      </c>
      <c r="F39" s="49">
        <v>98.16</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1"/>
        <v>186504</v>
      </c>
      <c r="BB39" s="59">
        <f t="shared" si="2"/>
        <v>186504</v>
      </c>
      <c r="BC39" s="51" t="str">
        <f t="shared" si="3"/>
        <v>INR  One Lakh Eighty Six Thousand Five Hundred &amp; Four  Only</v>
      </c>
      <c r="HZ39" s="14"/>
      <c r="IA39" s="14">
        <v>27</v>
      </c>
      <c r="IB39" s="14" t="s">
        <v>102</v>
      </c>
      <c r="IC39" s="14" t="s">
        <v>146</v>
      </c>
      <c r="ID39" s="14">
        <v>1900</v>
      </c>
      <c r="IE39" s="13" t="s">
        <v>62</v>
      </c>
    </row>
    <row r="40" spans="1:239" s="13" customFormat="1" ht="31.5">
      <c r="A40" s="52">
        <v>28</v>
      </c>
      <c r="B40" s="61" t="s">
        <v>103</v>
      </c>
      <c r="C40" s="46" t="s">
        <v>147</v>
      </c>
      <c r="D40" s="47">
        <v>35</v>
      </c>
      <c r="E40" s="48" t="s">
        <v>62</v>
      </c>
      <c r="F40" s="49">
        <v>77.6</v>
      </c>
      <c r="G40" s="53"/>
      <c r="H40" s="53"/>
      <c r="I40" s="54" t="s">
        <v>33</v>
      </c>
      <c r="J40" s="55">
        <f t="shared" si="0"/>
        <v>1</v>
      </c>
      <c r="K40" s="53" t="s">
        <v>34</v>
      </c>
      <c r="L40" s="53" t="s">
        <v>4</v>
      </c>
      <c r="M40" s="56"/>
      <c r="N40" s="57"/>
      <c r="O40" s="57"/>
      <c r="P40" s="58"/>
      <c r="Q40" s="57"/>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0">
        <f t="shared" si="1"/>
        <v>2716</v>
      </c>
      <c r="BB40" s="59">
        <f t="shared" si="2"/>
        <v>2716</v>
      </c>
      <c r="BC40" s="51" t="str">
        <f t="shared" si="3"/>
        <v>INR  Two Thousand Seven Hundred &amp; Sixteen  Only</v>
      </c>
      <c r="HZ40" s="14"/>
      <c r="IA40" s="14">
        <v>28</v>
      </c>
      <c r="IB40" s="14" t="s">
        <v>103</v>
      </c>
      <c r="IC40" s="14" t="s">
        <v>147</v>
      </c>
      <c r="ID40" s="14">
        <v>35</v>
      </c>
      <c r="IE40" s="13" t="s">
        <v>62</v>
      </c>
    </row>
    <row r="41" spans="1:238" s="13" customFormat="1" ht="15.75">
      <c r="A41" s="52">
        <v>29</v>
      </c>
      <c r="B41" s="61" t="s">
        <v>53</v>
      </c>
      <c r="C41" s="46" t="s">
        <v>148</v>
      </c>
      <c r="D41" s="65"/>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7"/>
      <c r="HZ41" s="14"/>
      <c r="IA41" s="14">
        <v>29</v>
      </c>
      <c r="IB41" s="14" t="s">
        <v>53</v>
      </c>
      <c r="IC41" s="14" t="s">
        <v>148</v>
      </c>
      <c r="ID41" s="14"/>
    </row>
    <row r="42" spans="1:238" s="13" customFormat="1" ht="31.5">
      <c r="A42" s="52">
        <v>30</v>
      </c>
      <c r="B42" s="61" t="s">
        <v>104</v>
      </c>
      <c r="C42" s="46" t="s">
        <v>149</v>
      </c>
      <c r="D42" s="65"/>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7"/>
      <c r="HZ42" s="14"/>
      <c r="IA42" s="14">
        <v>30</v>
      </c>
      <c r="IB42" s="14" t="s">
        <v>104</v>
      </c>
      <c r="IC42" s="14" t="s">
        <v>149</v>
      </c>
      <c r="ID42" s="14"/>
    </row>
    <row r="43" spans="1:239" s="13" customFormat="1" ht="15.75">
      <c r="A43" s="52">
        <v>31</v>
      </c>
      <c r="B43" s="61" t="s">
        <v>105</v>
      </c>
      <c r="C43" s="46" t="s">
        <v>150</v>
      </c>
      <c r="D43" s="47">
        <v>50</v>
      </c>
      <c r="E43" s="48" t="s">
        <v>61</v>
      </c>
      <c r="F43" s="49">
        <v>187.99</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9400</v>
      </c>
      <c r="BB43" s="59">
        <f t="shared" si="2"/>
        <v>9400</v>
      </c>
      <c r="BC43" s="51" t="str">
        <f t="shared" si="3"/>
        <v>INR  Nine Thousand Four Hundred    Only</v>
      </c>
      <c r="HZ43" s="14"/>
      <c r="IA43" s="14">
        <v>31</v>
      </c>
      <c r="IB43" s="14" t="s">
        <v>105</v>
      </c>
      <c r="IC43" s="14" t="s">
        <v>150</v>
      </c>
      <c r="ID43" s="14">
        <v>50</v>
      </c>
      <c r="IE43" s="13" t="s">
        <v>61</v>
      </c>
    </row>
    <row r="44" spans="1:238" s="13" customFormat="1" ht="63">
      <c r="A44" s="52">
        <v>32</v>
      </c>
      <c r="B44" s="61" t="s">
        <v>54</v>
      </c>
      <c r="C44" s="46" t="s">
        <v>151</v>
      </c>
      <c r="D44" s="65"/>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7"/>
      <c r="HZ44" s="14"/>
      <c r="IA44" s="14">
        <v>32</v>
      </c>
      <c r="IB44" s="14" t="s">
        <v>54</v>
      </c>
      <c r="IC44" s="14" t="s">
        <v>151</v>
      </c>
      <c r="ID44" s="14"/>
    </row>
    <row r="45" spans="1:239" s="13" customFormat="1" ht="31.5">
      <c r="A45" s="52">
        <v>33</v>
      </c>
      <c r="B45" s="61" t="s">
        <v>55</v>
      </c>
      <c r="C45" s="46" t="s">
        <v>152</v>
      </c>
      <c r="D45" s="47">
        <v>200</v>
      </c>
      <c r="E45" s="48" t="s">
        <v>61</v>
      </c>
      <c r="F45" s="49">
        <v>81.32</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16264</v>
      </c>
      <c r="BB45" s="59">
        <f t="shared" si="2"/>
        <v>16264</v>
      </c>
      <c r="BC45" s="51" t="str">
        <f t="shared" si="3"/>
        <v>INR  Sixteen Thousand Two Hundred &amp; Sixty Four  Only</v>
      </c>
      <c r="HZ45" s="14"/>
      <c r="IA45" s="14">
        <v>33</v>
      </c>
      <c r="IB45" s="14" t="s">
        <v>55</v>
      </c>
      <c r="IC45" s="14" t="s">
        <v>152</v>
      </c>
      <c r="ID45" s="14">
        <v>200</v>
      </c>
      <c r="IE45" s="13" t="s">
        <v>61</v>
      </c>
    </row>
    <row r="46" spans="1:238" s="13" customFormat="1" ht="31.5">
      <c r="A46" s="52">
        <v>34</v>
      </c>
      <c r="B46" s="61" t="s">
        <v>106</v>
      </c>
      <c r="C46" s="46" t="s">
        <v>153</v>
      </c>
      <c r="D46" s="65"/>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7"/>
      <c r="HZ46" s="14"/>
      <c r="IA46" s="14">
        <v>34</v>
      </c>
      <c r="IB46" s="14" t="s">
        <v>106</v>
      </c>
      <c r="IC46" s="14" t="s">
        <v>153</v>
      </c>
      <c r="ID46" s="14"/>
    </row>
    <row r="47" spans="1:239" s="13" customFormat="1" ht="47.25">
      <c r="A47" s="52">
        <v>35</v>
      </c>
      <c r="B47" s="61" t="s">
        <v>107</v>
      </c>
      <c r="C47" s="46" t="s">
        <v>154</v>
      </c>
      <c r="D47" s="47">
        <v>50</v>
      </c>
      <c r="E47" s="48" t="s">
        <v>61</v>
      </c>
      <c r="F47" s="49">
        <v>142.35</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1"/>
        <v>7118</v>
      </c>
      <c r="BB47" s="59">
        <f t="shared" si="2"/>
        <v>7118</v>
      </c>
      <c r="BC47" s="51" t="str">
        <f t="shared" si="3"/>
        <v>INR  Seven Thousand One Hundred &amp; Eighteen  Only</v>
      </c>
      <c r="HZ47" s="14"/>
      <c r="IA47" s="14">
        <v>35</v>
      </c>
      <c r="IB47" s="14" t="s">
        <v>107</v>
      </c>
      <c r="IC47" s="14" t="s">
        <v>154</v>
      </c>
      <c r="ID47" s="14">
        <v>50</v>
      </c>
      <c r="IE47" s="13" t="s">
        <v>61</v>
      </c>
    </row>
    <row r="48" spans="1:238" s="13" customFormat="1" ht="31.5">
      <c r="A48" s="52">
        <v>36</v>
      </c>
      <c r="B48" s="61" t="s">
        <v>108</v>
      </c>
      <c r="C48" s="46" t="s">
        <v>155</v>
      </c>
      <c r="D48" s="65"/>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7"/>
      <c r="HZ48" s="14"/>
      <c r="IA48" s="14">
        <v>36</v>
      </c>
      <c r="IB48" s="14" t="s">
        <v>108</v>
      </c>
      <c r="IC48" s="14" t="s">
        <v>155</v>
      </c>
      <c r="ID48" s="14"/>
    </row>
    <row r="49" spans="1:239" s="13" customFormat="1" ht="15.75">
      <c r="A49" s="52">
        <v>37</v>
      </c>
      <c r="B49" s="61" t="s">
        <v>55</v>
      </c>
      <c r="C49" s="46" t="s">
        <v>156</v>
      </c>
      <c r="D49" s="47">
        <v>200</v>
      </c>
      <c r="E49" s="48" t="s">
        <v>61</v>
      </c>
      <c r="F49" s="49">
        <v>115.26</v>
      </c>
      <c r="G49" s="53"/>
      <c r="H49" s="53"/>
      <c r="I49" s="54" t="s">
        <v>33</v>
      </c>
      <c r="J49" s="55">
        <f t="shared" si="0"/>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 t="shared" si="1"/>
        <v>23052</v>
      </c>
      <c r="BB49" s="59">
        <f t="shared" si="2"/>
        <v>23052</v>
      </c>
      <c r="BC49" s="51" t="str">
        <f t="shared" si="3"/>
        <v>INR  Twenty Three Thousand  &amp;Fifty Two  Only</v>
      </c>
      <c r="HZ49" s="14"/>
      <c r="IA49" s="14">
        <v>37</v>
      </c>
      <c r="IB49" s="14" t="s">
        <v>55</v>
      </c>
      <c r="IC49" s="14" t="s">
        <v>156</v>
      </c>
      <c r="ID49" s="14">
        <v>200</v>
      </c>
      <c r="IE49" s="13" t="s">
        <v>61</v>
      </c>
    </row>
    <row r="50" spans="1:238" s="13" customFormat="1" ht="31.5">
      <c r="A50" s="52">
        <v>38</v>
      </c>
      <c r="B50" s="61" t="s">
        <v>64</v>
      </c>
      <c r="C50" s="46" t="s">
        <v>157</v>
      </c>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HZ50" s="14"/>
      <c r="IA50" s="14">
        <v>38</v>
      </c>
      <c r="IB50" s="14" t="s">
        <v>64</v>
      </c>
      <c r="IC50" s="14" t="s">
        <v>157</v>
      </c>
      <c r="ID50" s="14"/>
    </row>
    <row r="51" spans="1:239" s="13" customFormat="1" ht="31.5">
      <c r="A51" s="52">
        <v>39</v>
      </c>
      <c r="B51" s="61" t="s">
        <v>109</v>
      </c>
      <c r="C51" s="46" t="s">
        <v>158</v>
      </c>
      <c r="D51" s="47">
        <v>40</v>
      </c>
      <c r="E51" s="48" t="s">
        <v>61</v>
      </c>
      <c r="F51" s="49">
        <v>167.82</v>
      </c>
      <c r="G51" s="53"/>
      <c r="H51" s="53"/>
      <c r="I51" s="54" t="s">
        <v>33</v>
      </c>
      <c r="J51" s="55">
        <f t="shared" si="0"/>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 t="shared" si="1"/>
        <v>6713</v>
      </c>
      <c r="BB51" s="59">
        <f t="shared" si="2"/>
        <v>6713</v>
      </c>
      <c r="BC51" s="51" t="str">
        <f t="shared" si="3"/>
        <v>INR  Six Thousand Seven Hundred &amp; Thirteen  Only</v>
      </c>
      <c r="HZ51" s="14"/>
      <c r="IA51" s="14">
        <v>39</v>
      </c>
      <c r="IB51" s="14" t="s">
        <v>109</v>
      </c>
      <c r="IC51" s="14" t="s">
        <v>158</v>
      </c>
      <c r="ID51" s="14">
        <v>40</v>
      </c>
      <c r="IE51" s="13" t="s">
        <v>61</v>
      </c>
    </row>
    <row r="52" spans="1:239" s="13" customFormat="1" ht="63">
      <c r="A52" s="52">
        <v>40</v>
      </c>
      <c r="B52" s="61" t="s">
        <v>56</v>
      </c>
      <c r="C52" s="46" t="s">
        <v>159</v>
      </c>
      <c r="D52" s="47">
        <v>200</v>
      </c>
      <c r="E52" s="48" t="s">
        <v>61</v>
      </c>
      <c r="F52" s="49">
        <v>108.59</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21718</v>
      </c>
      <c r="BB52" s="59">
        <f t="shared" si="2"/>
        <v>21718</v>
      </c>
      <c r="BC52" s="51" t="str">
        <f t="shared" si="3"/>
        <v>INR  Twenty One Thousand Seven Hundred &amp; Eighteen  Only</v>
      </c>
      <c r="HZ52" s="14"/>
      <c r="IA52" s="14">
        <v>40</v>
      </c>
      <c r="IB52" s="14" t="s">
        <v>56</v>
      </c>
      <c r="IC52" s="14" t="s">
        <v>159</v>
      </c>
      <c r="ID52" s="14">
        <v>200</v>
      </c>
      <c r="IE52" s="13" t="s">
        <v>61</v>
      </c>
    </row>
    <row r="53" spans="1:238" s="13" customFormat="1" ht="47.25">
      <c r="A53" s="52">
        <v>41</v>
      </c>
      <c r="B53" s="61" t="s">
        <v>57</v>
      </c>
      <c r="C53" s="46" t="s">
        <v>160</v>
      </c>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7"/>
      <c r="HZ53" s="14"/>
      <c r="IA53" s="14">
        <v>41</v>
      </c>
      <c r="IB53" s="14" t="s">
        <v>57</v>
      </c>
      <c r="IC53" s="14" t="s">
        <v>160</v>
      </c>
      <c r="ID53" s="14"/>
    </row>
    <row r="54" spans="1:239" s="13" customFormat="1" ht="31.5">
      <c r="A54" s="52">
        <v>42</v>
      </c>
      <c r="B54" s="61" t="s">
        <v>58</v>
      </c>
      <c r="C54" s="46" t="s">
        <v>161</v>
      </c>
      <c r="D54" s="47">
        <v>700</v>
      </c>
      <c r="E54" s="48" t="s">
        <v>61</v>
      </c>
      <c r="F54" s="49">
        <v>49.8</v>
      </c>
      <c r="G54" s="53"/>
      <c r="H54" s="53"/>
      <c r="I54" s="54" t="s">
        <v>33</v>
      </c>
      <c r="J54" s="55">
        <f t="shared" si="0"/>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 t="shared" si="1"/>
        <v>34860</v>
      </c>
      <c r="BB54" s="59">
        <f t="shared" si="2"/>
        <v>34860</v>
      </c>
      <c r="BC54" s="51" t="str">
        <f t="shared" si="3"/>
        <v>INR  Thirty Four Thousand Eight Hundred &amp; Sixty  Only</v>
      </c>
      <c r="HZ54" s="14"/>
      <c r="IA54" s="14">
        <v>42</v>
      </c>
      <c r="IB54" s="14" t="s">
        <v>58</v>
      </c>
      <c r="IC54" s="14" t="s">
        <v>161</v>
      </c>
      <c r="ID54" s="14">
        <v>700</v>
      </c>
      <c r="IE54" s="13" t="s">
        <v>61</v>
      </c>
    </row>
    <row r="55" spans="1:239" s="13" customFormat="1" ht="63">
      <c r="A55" s="52">
        <v>43</v>
      </c>
      <c r="B55" s="61" t="s">
        <v>65</v>
      </c>
      <c r="C55" s="46" t="s">
        <v>162</v>
      </c>
      <c r="D55" s="47">
        <v>200</v>
      </c>
      <c r="E55" s="48" t="s">
        <v>61</v>
      </c>
      <c r="F55" s="49">
        <v>18.28</v>
      </c>
      <c r="G55" s="53"/>
      <c r="H55" s="53"/>
      <c r="I55" s="54" t="s">
        <v>33</v>
      </c>
      <c r="J55" s="55">
        <f t="shared" si="0"/>
        <v>1</v>
      </c>
      <c r="K55" s="53" t="s">
        <v>34</v>
      </c>
      <c r="L55" s="53" t="s">
        <v>4</v>
      </c>
      <c r="M55" s="56"/>
      <c r="N55" s="57"/>
      <c r="O55" s="57"/>
      <c r="P55" s="58"/>
      <c r="Q55" s="57"/>
      <c r="R55" s="57"/>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0">
        <f t="shared" si="1"/>
        <v>3656</v>
      </c>
      <c r="BB55" s="59">
        <f t="shared" si="2"/>
        <v>3656</v>
      </c>
      <c r="BC55" s="51" t="str">
        <f t="shared" si="3"/>
        <v>INR  Three Thousand Six Hundred &amp; Fifty Six  Only</v>
      </c>
      <c r="HZ55" s="14"/>
      <c r="IA55" s="14">
        <v>43</v>
      </c>
      <c r="IB55" s="14" t="s">
        <v>65</v>
      </c>
      <c r="IC55" s="14" t="s">
        <v>162</v>
      </c>
      <c r="ID55" s="14">
        <v>200</v>
      </c>
      <c r="IE55" s="13" t="s">
        <v>61</v>
      </c>
    </row>
    <row r="56" spans="1:238" s="13" customFormat="1" ht="31.5">
      <c r="A56" s="52">
        <v>44</v>
      </c>
      <c r="B56" s="61" t="s">
        <v>64</v>
      </c>
      <c r="C56" s="46" t="s">
        <v>163</v>
      </c>
      <c r="D56" s="65"/>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7"/>
      <c r="HZ56" s="14"/>
      <c r="IA56" s="14">
        <v>44</v>
      </c>
      <c r="IB56" s="14" t="s">
        <v>64</v>
      </c>
      <c r="IC56" s="14" t="s">
        <v>163</v>
      </c>
      <c r="ID56" s="14"/>
    </row>
    <row r="57" spans="1:239" s="13" customFormat="1" ht="31.5">
      <c r="A57" s="52">
        <v>45</v>
      </c>
      <c r="B57" s="61" t="s">
        <v>72</v>
      </c>
      <c r="C57" s="46" t="s">
        <v>164</v>
      </c>
      <c r="D57" s="47">
        <v>150</v>
      </c>
      <c r="E57" s="48" t="s">
        <v>61</v>
      </c>
      <c r="F57" s="49">
        <v>75.89</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1"/>
        <v>11384</v>
      </c>
      <c r="BB57" s="59">
        <f t="shared" si="2"/>
        <v>11384</v>
      </c>
      <c r="BC57" s="51" t="str">
        <f t="shared" si="3"/>
        <v>INR  Eleven Thousand Three Hundred &amp; Eighty Four  Only</v>
      </c>
      <c r="HZ57" s="14"/>
      <c r="IA57" s="14">
        <v>45</v>
      </c>
      <c r="IB57" s="14" t="s">
        <v>72</v>
      </c>
      <c r="IC57" s="14" t="s">
        <v>164</v>
      </c>
      <c r="ID57" s="14">
        <v>150</v>
      </c>
      <c r="IE57" s="13" t="s">
        <v>61</v>
      </c>
    </row>
    <row r="58" spans="1:238" s="13" customFormat="1" ht="31.5">
      <c r="A58" s="52">
        <v>46</v>
      </c>
      <c r="B58" s="61" t="s">
        <v>110</v>
      </c>
      <c r="C58" s="46" t="s">
        <v>165</v>
      </c>
      <c r="D58" s="65"/>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7"/>
      <c r="HZ58" s="14"/>
      <c r="IA58" s="14">
        <v>46</v>
      </c>
      <c r="IB58" s="14" t="s">
        <v>110</v>
      </c>
      <c r="IC58" s="14" t="s">
        <v>165</v>
      </c>
      <c r="ID58" s="14"/>
    </row>
    <row r="59" spans="1:239" s="13" customFormat="1" ht="31.5">
      <c r="A59" s="52">
        <v>47</v>
      </c>
      <c r="B59" s="61" t="s">
        <v>111</v>
      </c>
      <c r="C59" s="46" t="s">
        <v>166</v>
      </c>
      <c r="D59" s="47">
        <v>575</v>
      </c>
      <c r="E59" s="48" t="s">
        <v>61</v>
      </c>
      <c r="F59" s="49">
        <v>64.97</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1"/>
        <v>37358</v>
      </c>
      <c r="BB59" s="59">
        <f t="shared" si="2"/>
        <v>37358</v>
      </c>
      <c r="BC59" s="51" t="str">
        <f t="shared" si="3"/>
        <v>INR  Thirty Seven Thousand Three Hundred &amp; Fifty Eight  Only</v>
      </c>
      <c r="HZ59" s="14"/>
      <c r="IA59" s="14">
        <v>47</v>
      </c>
      <c r="IB59" s="14" t="s">
        <v>111</v>
      </c>
      <c r="IC59" s="14" t="s">
        <v>166</v>
      </c>
      <c r="ID59" s="14">
        <v>575</v>
      </c>
      <c r="IE59" s="13" t="s">
        <v>61</v>
      </c>
    </row>
    <row r="60" spans="1:238" s="13" customFormat="1" ht="15.75">
      <c r="A60" s="52">
        <v>48</v>
      </c>
      <c r="B60" s="61" t="s">
        <v>66</v>
      </c>
      <c r="C60" s="46" t="s">
        <v>167</v>
      </c>
      <c r="D60" s="65"/>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7"/>
      <c r="HZ60" s="14"/>
      <c r="IA60" s="14">
        <v>48</v>
      </c>
      <c r="IB60" s="14" t="s">
        <v>66</v>
      </c>
      <c r="IC60" s="14" t="s">
        <v>167</v>
      </c>
      <c r="ID60" s="14"/>
    </row>
    <row r="61" spans="1:238" s="13" customFormat="1" ht="94.5">
      <c r="A61" s="52">
        <v>49</v>
      </c>
      <c r="B61" s="61" t="s">
        <v>73</v>
      </c>
      <c r="C61" s="46" t="s">
        <v>168</v>
      </c>
      <c r="D61" s="65"/>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7"/>
      <c r="HZ61" s="14"/>
      <c r="IA61" s="14">
        <v>49</v>
      </c>
      <c r="IB61" s="14" t="s">
        <v>73</v>
      </c>
      <c r="IC61" s="14" t="s">
        <v>168</v>
      </c>
      <c r="ID61" s="14"/>
    </row>
    <row r="62" spans="1:239" s="13" customFormat="1" ht="31.5">
      <c r="A62" s="52">
        <v>50</v>
      </c>
      <c r="B62" s="61" t="s">
        <v>74</v>
      </c>
      <c r="C62" s="46" t="s">
        <v>169</v>
      </c>
      <c r="D62" s="47">
        <v>20</v>
      </c>
      <c r="E62" s="48" t="s">
        <v>61</v>
      </c>
      <c r="F62" s="49">
        <v>419.11</v>
      </c>
      <c r="G62" s="53"/>
      <c r="H62" s="53"/>
      <c r="I62" s="54" t="s">
        <v>33</v>
      </c>
      <c r="J62" s="55">
        <f t="shared" si="0"/>
        <v>1</v>
      </c>
      <c r="K62" s="53" t="s">
        <v>34</v>
      </c>
      <c r="L62" s="53" t="s">
        <v>4</v>
      </c>
      <c r="M62" s="56"/>
      <c r="N62" s="57"/>
      <c r="O62" s="57"/>
      <c r="P62" s="58"/>
      <c r="Q62" s="57"/>
      <c r="R62" s="57"/>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0">
        <f t="shared" si="1"/>
        <v>8382</v>
      </c>
      <c r="BB62" s="59">
        <f t="shared" si="2"/>
        <v>8382</v>
      </c>
      <c r="BC62" s="51" t="str">
        <f t="shared" si="3"/>
        <v>INR  Eight Thousand Three Hundred &amp; Eighty Two  Only</v>
      </c>
      <c r="HZ62" s="14"/>
      <c r="IA62" s="14">
        <v>50</v>
      </c>
      <c r="IB62" s="14" t="s">
        <v>74</v>
      </c>
      <c r="IC62" s="14" t="s">
        <v>169</v>
      </c>
      <c r="ID62" s="14">
        <v>20</v>
      </c>
      <c r="IE62" s="13" t="s">
        <v>61</v>
      </c>
    </row>
    <row r="63" spans="1:238" s="13" customFormat="1" ht="29.25" customHeight="1">
      <c r="A63" s="52">
        <v>51</v>
      </c>
      <c r="B63" s="61" t="s">
        <v>59</v>
      </c>
      <c r="C63" s="46" t="s">
        <v>170</v>
      </c>
      <c r="D63" s="65"/>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7"/>
      <c r="HZ63" s="14"/>
      <c r="IA63" s="14">
        <v>51</v>
      </c>
      <c r="IB63" s="62" t="s">
        <v>59</v>
      </c>
      <c r="IC63" s="14" t="s">
        <v>170</v>
      </c>
      <c r="ID63" s="14"/>
    </row>
    <row r="64" spans="1:238" s="13" customFormat="1" ht="47.25">
      <c r="A64" s="52">
        <v>52</v>
      </c>
      <c r="B64" s="61" t="s">
        <v>75</v>
      </c>
      <c r="C64" s="46" t="s">
        <v>171</v>
      </c>
      <c r="D64" s="6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7"/>
      <c r="HZ64" s="14"/>
      <c r="IA64" s="14">
        <v>52</v>
      </c>
      <c r="IB64" s="14" t="s">
        <v>75</v>
      </c>
      <c r="IC64" s="14" t="s">
        <v>171</v>
      </c>
      <c r="ID64" s="14"/>
    </row>
    <row r="65" spans="1:239" s="13" customFormat="1" ht="15.75">
      <c r="A65" s="52">
        <v>53</v>
      </c>
      <c r="B65" s="61" t="s">
        <v>76</v>
      </c>
      <c r="C65" s="46" t="s">
        <v>172</v>
      </c>
      <c r="D65" s="47">
        <v>1.5</v>
      </c>
      <c r="E65" s="48" t="s">
        <v>60</v>
      </c>
      <c r="F65" s="49">
        <v>1759.84</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1"/>
        <v>2640</v>
      </c>
      <c r="BB65" s="59">
        <f t="shared" si="2"/>
        <v>2640</v>
      </c>
      <c r="BC65" s="51" t="str">
        <f t="shared" si="3"/>
        <v>INR  Two Thousand Six Hundred &amp; Forty  Only</v>
      </c>
      <c r="HZ65" s="14"/>
      <c r="IA65" s="14">
        <v>53</v>
      </c>
      <c r="IB65" s="14" t="s">
        <v>76</v>
      </c>
      <c r="IC65" s="14" t="s">
        <v>172</v>
      </c>
      <c r="ID65" s="14">
        <v>1.5</v>
      </c>
      <c r="IE65" s="13" t="s">
        <v>60</v>
      </c>
    </row>
    <row r="66" spans="1:239" s="13" customFormat="1" ht="15.75">
      <c r="A66" s="52">
        <v>54</v>
      </c>
      <c r="B66" s="61" t="s">
        <v>77</v>
      </c>
      <c r="C66" s="46" t="s">
        <v>173</v>
      </c>
      <c r="D66" s="47">
        <v>1.5</v>
      </c>
      <c r="E66" s="48" t="s">
        <v>60</v>
      </c>
      <c r="F66" s="49">
        <v>1086.89</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1"/>
        <v>1630</v>
      </c>
      <c r="BB66" s="59">
        <f t="shared" si="2"/>
        <v>1630</v>
      </c>
      <c r="BC66" s="51" t="str">
        <f t="shared" si="3"/>
        <v>INR  One Thousand Six Hundred &amp; Thirty  Only</v>
      </c>
      <c r="HZ66" s="14"/>
      <c r="IA66" s="14">
        <v>54</v>
      </c>
      <c r="IB66" s="14" t="s">
        <v>77</v>
      </c>
      <c r="IC66" s="14" t="s">
        <v>173</v>
      </c>
      <c r="ID66" s="14">
        <v>1.5</v>
      </c>
      <c r="IE66" s="13" t="s">
        <v>60</v>
      </c>
    </row>
    <row r="67" spans="1:238" s="13" customFormat="1" ht="63">
      <c r="A67" s="52">
        <v>55</v>
      </c>
      <c r="B67" s="61" t="s">
        <v>78</v>
      </c>
      <c r="C67" s="46" t="s">
        <v>174</v>
      </c>
      <c r="D67" s="65"/>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7"/>
      <c r="HZ67" s="14"/>
      <c r="IA67" s="14">
        <v>55</v>
      </c>
      <c r="IB67" s="14" t="s">
        <v>78</v>
      </c>
      <c r="IC67" s="14" t="s">
        <v>174</v>
      </c>
      <c r="ID67" s="14"/>
    </row>
    <row r="68" spans="1:239" s="13" customFormat="1" ht="31.5">
      <c r="A68" s="52">
        <v>56</v>
      </c>
      <c r="B68" s="61" t="s">
        <v>79</v>
      </c>
      <c r="C68" s="46" t="s">
        <v>175</v>
      </c>
      <c r="D68" s="47">
        <v>1.5</v>
      </c>
      <c r="E68" s="48" t="s">
        <v>60</v>
      </c>
      <c r="F68" s="49">
        <v>1489.22</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2234</v>
      </c>
      <c r="BB68" s="59">
        <f t="shared" si="2"/>
        <v>2234</v>
      </c>
      <c r="BC68" s="51" t="str">
        <f t="shared" si="3"/>
        <v>INR  Two Thousand Two Hundred &amp; Thirty Four  Only</v>
      </c>
      <c r="HZ68" s="14"/>
      <c r="IA68" s="14">
        <v>56</v>
      </c>
      <c r="IB68" s="14" t="s">
        <v>79</v>
      </c>
      <c r="IC68" s="14" t="s">
        <v>175</v>
      </c>
      <c r="ID68" s="14">
        <v>1.5</v>
      </c>
      <c r="IE68" s="13" t="s">
        <v>60</v>
      </c>
    </row>
    <row r="69" spans="1:238" s="13" customFormat="1" ht="31.5">
      <c r="A69" s="52">
        <v>57</v>
      </c>
      <c r="B69" s="61" t="s">
        <v>112</v>
      </c>
      <c r="C69" s="46" t="s">
        <v>176</v>
      </c>
      <c r="D69" s="65"/>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7"/>
      <c r="HZ69" s="14"/>
      <c r="IA69" s="14">
        <v>57</v>
      </c>
      <c r="IB69" s="14" t="s">
        <v>112</v>
      </c>
      <c r="IC69" s="14" t="s">
        <v>176</v>
      </c>
      <c r="ID69" s="14"/>
    </row>
    <row r="70" spans="1:239" s="13" customFormat="1" ht="15.75">
      <c r="A70" s="52">
        <v>58</v>
      </c>
      <c r="B70" s="61" t="s">
        <v>113</v>
      </c>
      <c r="C70" s="46" t="s">
        <v>177</v>
      </c>
      <c r="D70" s="47">
        <v>7</v>
      </c>
      <c r="E70" s="48" t="s">
        <v>63</v>
      </c>
      <c r="F70" s="49">
        <v>103.73</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1"/>
        <v>726</v>
      </c>
      <c r="BB70" s="59">
        <f t="shared" si="2"/>
        <v>726</v>
      </c>
      <c r="BC70" s="51" t="str">
        <f t="shared" si="3"/>
        <v>INR  Seven Hundred &amp; Twenty Six  Only</v>
      </c>
      <c r="HZ70" s="14"/>
      <c r="IA70" s="14">
        <v>58</v>
      </c>
      <c r="IB70" s="14" t="s">
        <v>113</v>
      </c>
      <c r="IC70" s="14" t="s">
        <v>177</v>
      </c>
      <c r="ID70" s="14">
        <v>7</v>
      </c>
      <c r="IE70" s="13" t="s">
        <v>63</v>
      </c>
    </row>
    <row r="71" spans="1:238" s="13" customFormat="1" ht="15.75">
      <c r="A71" s="52">
        <v>59</v>
      </c>
      <c r="B71" s="61" t="s">
        <v>80</v>
      </c>
      <c r="C71" s="46" t="s">
        <v>178</v>
      </c>
      <c r="D71" s="65"/>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7"/>
      <c r="HZ71" s="14"/>
      <c r="IA71" s="14">
        <v>59</v>
      </c>
      <c r="IB71" s="14" t="s">
        <v>80</v>
      </c>
      <c r="IC71" s="14" t="s">
        <v>178</v>
      </c>
      <c r="ID71" s="14"/>
    </row>
    <row r="72" spans="1:238" s="13" customFormat="1" ht="47.25">
      <c r="A72" s="52">
        <v>60</v>
      </c>
      <c r="B72" s="61" t="s">
        <v>114</v>
      </c>
      <c r="C72" s="46" t="s">
        <v>179</v>
      </c>
      <c r="D72" s="6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7"/>
      <c r="HZ72" s="14"/>
      <c r="IA72" s="14">
        <v>60</v>
      </c>
      <c r="IB72" s="14" t="s">
        <v>114</v>
      </c>
      <c r="IC72" s="14" t="s">
        <v>179</v>
      </c>
      <c r="ID72" s="14"/>
    </row>
    <row r="73" spans="1:239" s="13" customFormat="1" ht="47.25">
      <c r="A73" s="52">
        <v>61</v>
      </c>
      <c r="B73" s="61" t="s">
        <v>115</v>
      </c>
      <c r="C73" s="46" t="s">
        <v>180</v>
      </c>
      <c r="D73" s="47">
        <v>25</v>
      </c>
      <c r="E73" s="48" t="s">
        <v>61</v>
      </c>
      <c r="F73" s="49">
        <v>103.24</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2581</v>
      </c>
      <c r="BB73" s="59">
        <f t="shared" si="2"/>
        <v>2581</v>
      </c>
      <c r="BC73" s="51" t="str">
        <f t="shared" si="3"/>
        <v>INR  Two Thousand Five Hundred &amp; Eighty One  Only</v>
      </c>
      <c r="HZ73" s="14"/>
      <c r="IA73" s="14">
        <v>61</v>
      </c>
      <c r="IB73" s="14" t="s">
        <v>115</v>
      </c>
      <c r="IC73" s="14" t="s">
        <v>180</v>
      </c>
      <c r="ID73" s="14">
        <v>25</v>
      </c>
      <c r="IE73" s="13" t="s">
        <v>61</v>
      </c>
    </row>
    <row r="74" spans="1:238" s="13" customFormat="1" ht="63">
      <c r="A74" s="52">
        <v>62</v>
      </c>
      <c r="B74" s="61" t="s">
        <v>116</v>
      </c>
      <c r="C74" s="46" t="s">
        <v>181</v>
      </c>
      <c r="D74" s="65"/>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7"/>
      <c r="HZ74" s="14"/>
      <c r="IA74" s="14">
        <v>62</v>
      </c>
      <c r="IB74" s="14" t="s">
        <v>116</v>
      </c>
      <c r="IC74" s="14" t="s">
        <v>181</v>
      </c>
      <c r="ID74" s="14"/>
    </row>
    <row r="75" spans="1:239" s="13" customFormat="1" ht="15.75">
      <c r="A75" s="52">
        <v>63</v>
      </c>
      <c r="B75" s="61" t="s">
        <v>117</v>
      </c>
      <c r="C75" s="46" t="s">
        <v>182</v>
      </c>
      <c r="D75" s="47">
        <v>25</v>
      </c>
      <c r="E75" s="48" t="s">
        <v>61</v>
      </c>
      <c r="F75" s="49">
        <v>291.98</v>
      </c>
      <c r="G75" s="53"/>
      <c r="H75" s="53"/>
      <c r="I75" s="54" t="s">
        <v>33</v>
      </c>
      <c r="J75" s="55">
        <f t="shared" si="0"/>
        <v>1</v>
      </c>
      <c r="K75" s="53" t="s">
        <v>34</v>
      </c>
      <c r="L75" s="53" t="s">
        <v>4</v>
      </c>
      <c r="M75" s="56"/>
      <c r="N75" s="57"/>
      <c r="O75" s="57"/>
      <c r="P75" s="58"/>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0">
        <f t="shared" si="1"/>
        <v>7300</v>
      </c>
      <c r="BB75" s="59">
        <f t="shared" si="2"/>
        <v>7300</v>
      </c>
      <c r="BC75" s="51" t="str">
        <f t="shared" si="3"/>
        <v>INR  Seven Thousand Three Hundred    Only</v>
      </c>
      <c r="HZ75" s="14"/>
      <c r="IA75" s="14">
        <v>63</v>
      </c>
      <c r="IB75" s="14" t="s">
        <v>117</v>
      </c>
      <c r="IC75" s="14" t="s">
        <v>182</v>
      </c>
      <c r="ID75" s="14">
        <v>25</v>
      </c>
      <c r="IE75" s="13" t="s">
        <v>61</v>
      </c>
    </row>
    <row r="76" spans="1:238" s="13" customFormat="1" ht="15.75">
      <c r="A76" s="52">
        <v>64</v>
      </c>
      <c r="B76" s="61" t="s">
        <v>81</v>
      </c>
      <c r="C76" s="46" t="s">
        <v>183</v>
      </c>
      <c r="D76" s="65"/>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7"/>
      <c r="HZ76" s="14"/>
      <c r="IA76" s="14">
        <v>64</v>
      </c>
      <c r="IB76" s="14" t="s">
        <v>81</v>
      </c>
      <c r="IC76" s="14" t="s">
        <v>183</v>
      </c>
      <c r="ID76" s="14"/>
    </row>
    <row r="77" spans="1:239" s="13" customFormat="1" ht="115.5" customHeight="1">
      <c r="A77" s="52">
        <v>65</v>
      </c>
      <c r="B77" s="61" t="s">
        <v>82</v>
      </c>
      <c r="C77" s="46" t="s">
        <v>184</v>
      </c>
      <c r="D77" s="47">
        <v>1</v>
      </c>
      <c r="E77" s="48" t="s">
        <v>84</v>
      </c>
      <c r="F77" s="49">
        <v>4371.7</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1"/>
        <v>4372</v>
      </c>
      <c r="BB77" s="59">
        <f t="shared" si="2"/>
        <v>4372</v>
      </c>
      <c r="BC77" s="51" t="str">
        <f t="shared" si="3"/>
        <v>INR  Four Thousand Three Hundred &amp; Seventy Two  Only</v>
      </c>
      <c r="HZ77" s="14"/>
      <c r="IA77" s="14">
        <v>65</v>
      </c>
      <c r="IB77" s="62" t="s">
        <v>82</v>
      </c>
      <c r="IC77" s="14" t="s">
        <v>184</v>
      </c>
      <c r="ID77" s="14">
        <v>1</v>
      </c>
      <c r="IE77" s="13" t="s">
        <v>84</v>
      </c>
    </row>
    <row r="78" spans="1:239" s="13" customFormat="1" ht="116.25" customHeight="1">
      <c r="A78" s="52">
        <v>66</v>
      </c>
      <c r="B78" s="61" t="s">
        <v>118</v>
      </c>
      <c r="C78" s="46" t="s">
        <v>185</v>
      </c>
      <c r="D78" s="47">
        <v>16</v>
      </c>
      <c r="E78" s="48" t="s">
        <v>83</v>
      </c>
      <c r="F78" s="49">
        <v>1714.02</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27424</v>
      </c>
      <c r="BB78" s="59">
        <f t="shared" si="2"/>
        <v>27424</v>
      </c>
      <c r="BC78" s="51" t="str">
        <f t="shared" si="3"/>
        <v>INR  Twenty Seven Thousand Four Hundred &amp; Twenty Four  Only</v>
      </c>
      <c r="HZ78" s="14"/>
      <c r="IA78" s="14">
        <v>66</v>
      </c>
      <c r="IB78" s="62" t="s">
        <v>118</v>
      </c>
      <c r="IC78" s="14" t="s">
        <v>185</v>
      </c>
      <c r="ID78" s="14">
        <v>16</v>
      </c>
      <c r="IE78" s="13" t="s">
        <v>83</v>
      </c>
    </row>
    <row r="79" spans="1:239" s="13" customFormat="1" ht="409.5">
      <c r="A79" s="52">
        <v>67</v>
      </c>
      <c r="B79" s="61" t="s">
        <v>119</v>
      </c>
      <c r="C79" s="46" t="s">
        <v>186</v>
      </c>
      <c r="D79" s="47">
        <v>70</v>
      </c>
      <c r="E79" s="48" t="s">
        <v>83</v>
      </c>
      <c r="F79" s="49">
        <v>3636.38</v>
      </c>
      <c r="G79" s="53"/>
      <c r="H79" s="53"/>
      <c r="I79" s="54" t="s">
        <v>33</v>
      </c>
      <c r="J79" s="55">
        <f t="shared" si="0"/>
        <v>1</v>
      </c>
      <c r="K79" s="53" t="s">
        <v>34</v>
      </c>
      <c r="L79" s="53" t="s">
        <v>4</v>
      </c>
      <c r="M79" s="56"/>
      <c r="N79" s="57"/>
      <c r="O79" s="57"/>
      <c r="P79" s="58"/>
      <c r="Q79" s="57"/>
      <c r="R79" s="57"/>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0">
        <f t="shared" si="1"/>
        <v>254547</v>
      </c>
      <c r="BB79" s="59">
        <f t="shared" si="2"/>
        <v>254547</v>
      </c>
      <c r="BC79" s="51" t="str">
        <f t="shared" si="3"/>
        <v>INR  Two Lakh Fifty Four Thousand Five Hundred &amp; Forty Seven  Only</v>
      </c>
      <c r="HZ79" s="14"/>
      <c r="IA79" s="14">
        <v>67</v>
      </c>
      <c r="IB79" s="14" t="s">
        <v>119</v>
      </c>
      <c r="IC79" s="14" t="s">
        <v>186</v>
      </c>
      <c r="ID79" s="14">
        <v>70</v>
      </c>
      <c r="IE79" s="13" t="s">
        <v>83</v>
      </c>
    </row>
    <row r="80" spans="1:237" ht="37.5">
      <c r="A80" s="20" t="s">
        <v>35</v>
      </c>
      <c r="B80" s="24"/>
      <c r="C80" s="25"/>
      <c r="D80" s="29"/>
      <c r="E80" s="29"/>
      <c r="F80" s="29"/>
      <c r="G80" s="29"/>
      <c r="H80" s="30"/>
      <c r="I80" s="30"/>
      <c r="J80" s="30"/>
      <c r="K80" s="30"/>
      <c r="L80" s="31"/>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3">
        <f>SUM(BA3:BA79)</f>
        <v>1000793</v>
      </c>
      <c r="BB80" s="34" t="e">
        <f>SUM(#REF!)</f>
        <v>#REF!</v>
      </c>
      <c r="BC80" s="35" t="str">
        <f>SpellNumber(L80,BA80)</f>
        <v>  Ten Lakh Seven Hundred &amp; Ninety Three  Only</v>
      </c>
      <c r="IA80" s="3" t="s">
        <v>35</v>
      </c>
      <c r="IC80" s="3">
        <v>29911889</v>
      </c>
    </row>
    <row r="81" spans="1:237" ht="36.75" customHeight="1">
      <c r="A81" s="19" t="s">
        <v>36</v>
      </c>
      <c r="B81" s="26"/>
      <c r="C81" s="27"/>
      <c r="D81" s="36"/>
      <c r="E81" s="37" t="s">
        <v>41</v>
      </c>
      <c r="F81" s="28"/>
      <c r="G81" s="38"/>
      <c r="H81" s="39"/>
      <c r="I81" s="39"/>
      <c r="J81" s="39"/>
      <c r="K81" s="40"/>
      <c r="L81" s="41"/>
      <c r="M81" s="4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43">
        <f>IF(ISBLANK(F81),0,IF(E81="Excess (+)",ROUND(BA80+(BA80*F81),0),IF(E81="Less (-)",ROUND(BA80+(BA80*F81*(-1)),0),IF(E81="At Par",BA80,0))))</f>
        <v>0</v>
      </c>
      <c r="BB81" s="44">
        <f>ROUND(BA81,0)</f>
        <v>0</v>
      </c>
      <c r="BC81" s="45" t="str">
        <f>SpellNumber($E$2,BB81)</f>
        <v>INR Zero Only</v>
      </c>
      <c r="IA81" s="3" t="s">
        <v>36</v>
      </c>
      <c r="IC81" s="3" t="s">
        <v>46</v>
      </c>
    </row>
    <row r="82" spans="1:237" ht="33.75" customHeight="1">
      <c r="A82" s="17" t="s">
        <v>37</v>
      </c>
      <c r="B82" s="17"/>
      <c r="C82" s="74" t="str">
        <f>BC81</f>
        <v>INR Zero Only</v>
      </c>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3" t="s">
        <v>37</v>
      </c>
      <c r="IC82" s="3" t="s">
        <v>45</v>
      </c>
    </row>
  </sheetData>
  <sheetProtection password="D850" sheet="1"/>
  <autoFilter ref="A11:BC82"/>
  <mergeCells count="42">
    <mergeCell ref="D74:BC74"/>
    <mergeCell ref="D76:BC76"/>
    <mergeCell ref="D16:BC16"/>
    <mergeCell ref="D17:BC17"/>
    <mergeCell ref="D19:BC19"/>
    <mergeCell ref="D21:BC21"/>
    <mergeCell ref="D24:BC24"/>
    <mergeCell ref="D26:BC26"/>
    <mergeCell ref="D27:BC27"/>
    <mergeCell ref="D29:BC29"/>
    <mergeCell ref="D30:BC30"/>
    <mergeCell ref="D32:BC32"/>
    <mergeCell ref="D34:BC34"/>
    <mergeCell ref="D36:BC36"/>
    <mergeCell ref="D38:BC38"/>
    <mergeCell ref="D41:BC41"/>
    <mergeCell ref="D63:BC63"/>
    <mergeCell ref="D64:BC64"/>
    <mergeCell ref="D42:BC42"/>
    <mergeCell ref="D44:BC44"/>
    <mergeCell ref="D46:BC46"/>
    <mergeCell ref="D48:BC48"/>
    <mergeCell ref="D50:BC50"/>
    <mergeCell ref="D53:BC53"/>
    <mergeCell ref="D67:BC67"/>
    <mergeCell ref="D69:BC69"/>
    <mergeCell ref="D71:BC71"/>
    <mergeCell ref="D72:BC72"/>
    <mergeCell ref="D14:BC14"/>
    <mergeCell ref="C82:BC82"/>
    <mergeCell ref="D56:BC56"/>
    <mergeCell ref="D58:BC58"/>
    <mergeCell ref="D60:BC60"/>
    <mergeCell ref="D61:BC61"/>
    <mergeCell ref="A9:BC9"/>
    <mergeCell ref="D13:BC13"/>
    <mergeCell ref="A1:L1"/>
    <mergeCell ref="A4:BC4"/>
    <mergeCell ref="A5:BC5"/>
    <mergeCell ref="A6:BC6"/>
    <mergeCell ref="A7:BC7"/>
    <mergeCell ref="B8:BC8"/>
  </mergeCells>
  <dataValidations count="19">
    <dataValidation type="list" allowBlank="1" showErrorMessage="1" sqref="E81">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1">
      <formula1>0</formula1>
      <formula2>99.9</formula2>
    </dataValidation>
    <dataValidation type="list" allowBlank="1" showErrorMessage="1" sqref="K15 K18 K20 K22:K23 K25 K28 K31 K33 K35 K37 K39:K40 K43 K45 K47 K49 K51:K52 K54:K55 K57 K59 K62 K65:K66 K68 K70 K73 K75 K77:K79">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82 L13 L14 L15 L16 L17 L18 L19 L20 L21 L22 L23 L24 L25 L26 L27 L28 L29 L30 L31 L32 L33 L34 L35 L36 L37 L38 L39 L40 L41 L42 L43 L44 L45 L46 L47 L48 L49 L50 L51 L52 L53 L54 L55 L56 L57 L58 L59 L60 L61 L62 L63 L64 L65 L66 L67 L68 L69 L70 L71 L72 L73 L74 L75 L76 L77 L79 L78">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1">
      <formula1>IF(E81="Select",-1,IF(E81="At Par",0,0))</formula1>
      <formula2>IF(E81="Select",-1,IF(E81="At Par",0,0.99))</formula2>
    </dataValidation>
    <dataValidation type="decimal" allowBlank="1" showInputMessage="1" showErrorMessage="1" promptTitle="Rate Entry" prompt="Please enter the Basic Price in Rupees for this item. " errorTitle="Invaid Entry" error="Only Numeric Values are allowed. " sqref="G15:H15 G18:H18 G20:H20 G22:H23 G25:H25 G28:H28 G31:H31 G33:H33 G35:H35 G37:H37 G39:H40 G43:H43 G45:H45 G47:H47 G49:H49 G51:H52 G54:H55 G57:H57 G59:H59 G62:H62 G65:H66 G68:H68 G70:H70 G73:H73 G75:H75 G77:H79">
      <formula1>0</formula1>
      <formula2>999999999999999</formula2>
    </dataValidation>
    <dataValidation allowBlank="1" showInputMessage="1" showErrorMessage="1" promptTitle="Addition / Deduction" prompt="Please Choose the correct One" sqref="J15 J18 J20 J22:J23 J25 J28 J31 J33 J35 J37 J39:J40 J43 J45 J47 J49 J51:J52 J54:J55 J57 J59 J62 J65:J66 J68 J70 J73 J75 J77:J79"/>
    <dataValidation type="list" showErrorMessage="1" sqref="I15 I18 I20 I22:I23 I25 I28 I31 I33 I35 I37 I39:I40 I43 I45 I47 I49 I51:I52 I54:I55 I57 I59 I62 I65:I66 I68 I70 I73 I75 I77:I79">
      <formula1>"Excess(+),Less(-)"</formula1>
    </dataValidation>
    <dataValidation type="decimal" allowBlank="1" showInputMessage="1" showErrorMessage="1" promptTitle="Rate Entry" prompt="Please enter the Other Taxes2 in Rupees for this item. " errorTitle="Invaid Entry" error="Only Numeric Values are allowed. " sqref="N15:O15 N18:O18 N20:O20 N22:O23 N25:O25 N28:O28 N31:O31 N33:O33 N35:O35 N37:O37 N39:O40 N43:O43 N45:O45 N47:O47 N49:O49 N51:O52 N54:O55 N57:O57 N59:O59 N62:O62 N65:O66 N68:O68 N70:O70 N73:O73 N75:O75 N77:O7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R23 R25 R28 R31 R33 R35 R37 R39:R40 R43 R45 R47 R49 R51:R52 R54:R55 R57 R59 R62 R65:R66 R68 R70 R73 R75 R77:R7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Q23 Q25 Q28 Q31 Q33 Q35 Q37 Q39:Q40 Q43 Q45 Q47 Q49 Q51:Q52 Q54:Q55 Q57 Q59 Q62 Q65:Q66 Q68 Q70 Q73 Q75 Q77:Q7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M23 M25 M28 M31 M33 M35 M37 M39:M40 M43 M45 M47 M49 M51:M52 M54:M55 M57 M59 M62 M65:M66 M68 M70 M73 M75 M77:M7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D23 D25 D28 D31 D33 D35 D37 D39:D40 D43 D45 D47 D49 D51:D52 D54:D55 D57 D59 D62 D65:D66 D68 D70 D73 D75 D77:D7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F23 F25 F28 F31 F33 F35 F37 F39:F40 F43 F45 F47 F49 F51:F52 F54:F55 F57 F59 F62 F65:F66 F68 F70 F73 F75 F77:F79">
      <formula1>0</formula1>
      <formula2>999999999999999</formula2>
    </dataValidation>
    <dataValidation allowBlank="1" showInputMessage="1" showErrorMessage="1" promptTitle="Itemcode/Make" prompt="Please enter text" sqref="C13:C79"/>
    <dataValidation type="list" allowBlank="1" showErrorMessage="1" sqref="D13:D14 D16:D17 D19 D21 D24 D26:D27 D29:D30 D32 D34 D36 D38 D41:D42 D44 D46 D48 D50 D53 D56 D58 D60:D61 D63:D64 D67 D69 D71:D72 D74 D76">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1" sqref="D1"/>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2024-02-19T10:29:55Z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