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'BoQ1'!$A$11:$BC$83</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<sst xmlns="http://schemas.openxmlformats.org/spreadsheetml/2006/main" count="614" uniqueCount="186">
  <si>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</si>
  <si>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</si>
  <si>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</si>
  <si>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</si>
  <si>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</si>
  <si>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</si>
  <si>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</si>
  <si>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</si>
  <si>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</si>
  <si>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</si>
  <si>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</si>
  <si>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</si>
  <si>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</si>
  <si>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</si>
  <si>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</si>
  <si>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</si>
  <si>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</si>
  <si>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</si>
  <si>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</si>
  <si>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</si>
  <si>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</si>
  <si>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</si>
  <si>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</si>
  <si>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</si>
  <si>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</si>
  <si>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</si>
  <si>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</si>
  <si>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</si>
  <si>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</si>
  <si>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</si>
  <si>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</si>
  <si>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</si>
  <si>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</si>
  <si>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</si>
  <si>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</si>
  <si>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</si>
  <si>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</si>
  <si>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</si>
  <si>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</si>
  <si>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</si>
  <si>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</si>
  <si>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</si>
  <si>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</si>
  <si>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</si>
  <si>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</si>
  <si>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</si>
  <si>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</si>
  <si>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</si>
  <si>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</si>
  <si>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item no.3</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</si>
  <si>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</si>
  <si>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</si>
  <si>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</si>
  <si>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</si>
  <si>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</si>
  <si>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</si>
  <si>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</si>
  <si>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</si>
  <si>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</si>
  <si>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</si>
  <si>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</si>
  <si>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</si>
  <si>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</si>
  <si>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</si>
  <si>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</si>
  <si>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</si>
  <si>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</si>
  <si>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</si>
  <si>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</si>
  <si>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</si>
  <si>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</si>
  <si>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</si>
  <si>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</si>
  <si>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</si>
  <si>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</si>
  <si>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</si>
  <si>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</si>
  <si>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</si>
  <si>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</si>
  <si>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</si>
  <si>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</si>
  <si>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</si>
  <si>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</si>
  <si>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</si>
  <si>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</si>
  <si>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</si>
  <si>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</si>
  <si>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</si>
  <si>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</si>
  <si>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</si>
  <si>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</si>
  <si>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</si>
  <si>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</si>
  <si>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</si>
  <si>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</si>
  <si>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</si>
  <si>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</si>
  <si>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</si>
  <si>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</si>
  <si>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</si>
  <si>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</si>
  <si>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</si>
  <si>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</si>
  <si>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</si>
  <si>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</si>
  <si>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</si>
  <si>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</si>
  <si>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</si>
  <si>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</si>
  <si>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</si>
  <si>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</si>
  <si>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</si>
  <si>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</si>
  <si>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</si>
  <si>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Supply and drawing PVC insulated copper conductor 3 x1.5 sqmm round cable (Flexible) for connection of  lights/ equipments / fan/AC &amp; other work as reqd.</t>
  </si>
  <si>
    <t>Supply and erection of ST pole 9.0 mtr. long (410-SP-30) with base plate 6mm thick and 300 mm x 300mm x 6mm size &amp; cap i/c CC foundation complete 1:3:6 ( 1 cement:3 coarse sand:6 stone aggr. 40mm size). duly painted with 2 coats of good quality aluminium paint.</t>
  </si>
  <si>
    <t xml:space="preserve"> Supplying and fixing 5 A to 32 A rating, 240/415 V, 10 kA, "C" curve, miniature circuit breaker suitable for inductive load of following poles in the existing MCB DB complete with connections, testing and commissioning etc. as required.</t>
  </si>
  <si>
    <t>Single pole</t>
  </si>
  <si>
    <t>Supply, fixing, connecting and commissioning  cable end control box (looping type) with MS sheet of 16 SWG of size 200 mm X 200 mm X 125 mm having 1 No. SP MCB 6  to 32 Amp, 230 volts and 2 Nos. Brass neutral link 12.5 mm square rod 6 way approx. 60 mm long and fixed on 6 mm thick bakelite sheet. Box shall have almirah type hinge and panel key type lock front door duly painted with earthing stud etc. complete as required.</t>
  </si>
  <si>
    <t>Supply, fixing, connecting and commissioning  cable end control box (looping type) fabricated with MS sheet of 16 SWG of size 250 mm X 200 mm X 125 mm having 3 Nos. SP MCB &amp; 1 nos. DP MCB 6 Amp to 32 Amp, 230 volts and 2 Nos. Brass neutral link 12.5 mm square rod 10 way approx. 100 mm long and fixed on 6 mm thick bakelite sheet. Box shall have almirah type hinge and panel key type lock front door duly painted with earthing stud etc. complete as required.</t>
  </si>
  <si>
    <t xml:space="preserve">Supply and fixing metal box of MS sheet 2mm thick including cutting , fabrication,welding etc. with hinged door, locking and hanging arragment, covering shade (of suitable size) duly painted on surface or recess   as reqd. </t>
  </si>
  <si>
    <t>Supply and erection of angle iron 50mm x 50mm x 6mm (4.5 kg/mtr) cross arm for 2 wire overhead line complete with clamps, bolts and nuts etc. including drilling of holes for insulators pins, bolts and nuts etc. as painting with primer and finish paint as reqd.</t>
  </si>
  <si>
    <t>Supply, laying,testing and commissioning  of one No. XLPE/ PVC insulated &amp; PVC sheathed power cables (heavy duty) of following core aluminium conductor, steel  armoured cable of 1.1kV grade in following manners complete as reqd.</t>
  </si>
  <si>
    <t>2 x 6 sqmm</t>
  </si>
  <si>
    <t>Direct in ground with protection layer</t>
  </si>
  <si>
    <t>On surface</t>
  </si>
  <si>
    <t>Direct in pipe</t>
  </si>
  <si>
    <t>In open duct</t>
  </si>
  <si>
    <t>2 x 10 sqmm</t>
  </si>
  <si>
    <t xml:space="preserve">Supplying and making end termination with brass compression gland and aluminium lugs for following size of PVC insulated and PVC sheathed / XLPE aluminium conductor cable of 1.1 KV grade as required.
</t>
  </si>
  <si>
    <t>2 X 6 sq. mm (19mm)</t>
  </si>
  <si>
    <t>2 X 10 sq. mm (19mm)</t>
  </si>
  <si>
    <t xml:space="preserve"> Providing and fixing 6 SWG dia G.I. wire on surface /recess for loop earthing along with existing surface/ recessed conduit/ submain wiring/ cable as required.</t>
  </si>
  <si>
    <t>Digging cable trench, for taking out cable of following size and refilling ,watering, ramming the same after taking out cable complete as required.</t>
  </si>
  <si>
    <t>up to 35 sqmm cable</t>
  </si>
  <si>
    <t>Supply &amp; Laying of HDPE pipe of following size inner dia, 2mm thick I/c cartage, loading &amp; unloading etc. as reqd. (ISI mark)</t>
  </si>
  <si>
    <t>On surface/open duct</t>
  </si>
  <si>
    <t>25 mm (6Kg / cm²)</t>
  </si>
  <si>
    <t>32 mm (6Kg / cm²)</t>
  </si>
  <si>
    <t xml:space="preserve">Providing Brick work with common burnt clay F.P.S. (non modular) bricks of class designation 7.5 in foundation and plinth in: Cement mortar 1:6 (1 cement : 6 coarse sand) 
</t>
  </si>
  <si>
    <t xml:space="preserve">Providing 15mm thick cement plaster on the rough side of single or half brick wall of mix 1:6 (1 cement : 6 fine sand) at all levels. </t>
  </si>
  <si>
    <t>Providing and fixing G.I. pipes complete with G.I. fittings including trenching and refilling etc. _External</t>
  </si>
  <si>
    <t>80 mm dia nominal bore</t>
  </si>
  <si>
    <t xml:space="preserve">Supply, fixing, testing and commissioning LED Sports / flood  light fitting with accessories after dismantling old complete as required. </t>
  </si>
  <si>
    <t>Single pole and neutral</t>
  </si>
  <si>
    <t>Supplying &amp; drawing following sizes of FRLS PVC insulated  copper conductor single core cable in / on the existing surface / recessed, PVC / steel conduit as reqd.</t>
  </si>
  <si>
    <t>1 x 1.5 Sq.mm..</t>
  </si>
  <si>
    <t>3 x 1.5 Sq.mm..</t>
  </si>
  <si>
    <t>3 x 4 Sq.mm..</t>
  </si>
  <si>
    <t xml:space="preserve">S &amp; F of following size of steel conduit along with the accessories in surface/recess I/c painting in case of surface conduit or cutting the wall and making good the same in case of recessed conduit as reqd. </t>
  </si>
  <si>
    <t>20 mm 16 SWG</t>
  </si>
  <si>
    <t>25 mm  16 SWG</t>
  </si>
  <si>
    <t>S&amp; F following size/module, GI box along with modular base and cover plate for modular switches in recess as required.</t>
  </si>
  <si>
    <t>1/2 module (1 or 2 module)</t>
  </si>
  <si>
    <t>3 module</t>
  </si>
  <si>
    <t>4 module</t>
  </si>
  <si>
    <t>6 module</t>
  </si>
  <si>
    <t>Supplyand &amp; fixing following rating modular switch /socket /fan regulator on the existing modular plate / switch box I/c connection etc. but excluding modular plate as reqd.</t>
  </si>
  <si>
    <t>5/6 amp one way switch</t>
  </si>
  <si>
    <t>15/16 Amp. one way switch</t>
  </si>
  <si>
    <t>Blanking</t>
  </si>
  <si>
    <t>Supply,Installation,Testing and commissioning LED light fittings integrated (with lamps) or without lamps including connection,nut bolts,washer and screw etc. after removing old complete as requiired.</t>
  </si>
  <si>
    <t xml:space="preserve">Providing &amp; fixing  of size 32 mm x 12.5 mm. DLP mini trunking  system with independent cover as reqd.                               </t>
  </si>
  <si>
    <t xml:space="preserve">Providing &amp; fixing accessories for 32 mm x 12.5 mm size of  DLP mini trunking  system  as reqd.  </t>
  </si>
  <si>
    <t xml:space="preserve">Flat junction  </t>
  </si>
  <si>
    <t xml:space="preserve">Changeable flat angle   </t>
  </si>
  <si>
    <t xml:space="preserve">Changeable internal /External angle     </t>
  </si>
  <si>
    <t>End cap left or right</t>
  </si>
  <si>
    <t>Nos.</t>
  </si>
  <si>
    <t>Mtrs</t>
  </si>
  <si>
    <t>Nos</t>
  </si>
  <si>
    <t>kgs.</t>
  </si>
  <si>
    <t>Each</t>
  </si>
  <si>
    <t>Cum.</t>
  </si>
  <si>
    <t xml:space="preserve">sq m </t>
  </si>
  <si>
    <t>Mtrs.</t>
  </si>
  <si>
    <t>No.</t>
  </si>
  <si>
    <t>Mtr.</t>
  </si>
  <si>
    <t>Name of Work: Providing and fixing of various electrical fixtures with other associated works in VH-1, GH-1 and old sports complex at IIT Kanpur</t>
  </si>
  <si>
    <t xml:space="preserve"> LED Flood light 120watt 240 volts, 50Hz, protection_ IP 65 , lumens&gt;100 Lm/watt, P.F.&gt;.95 , THD&lt;10% with efficient thermal management. </t>
  </si>
  <si>
    <t xml:space="preserve"> LED Flood light 300 watt ,230 volts, 50Hz, protection_IP 65 AL-die cast houseing ,secondary lenses having lumen out put &gt;110 Lm/watt, P.F.&gt;.95 , THD&lt;10%,10 Kv SPD with efficient thermal management . </t>
  </si>
  <si>
    <t xml:space="preserve">Double USB charger 2 module   2400 mA </t>
  </si>
  <si>
    <t xml:space="preserve">Multistandard socket 6/10/13A 2/3 pin, 250 V AC,15 A for 170 V Type-2 pin 2 module. </t>
  </si>
  <si>
    <t xml:space="preserve">LED skirtng light 3M, 230 volts  </t>
  </si>
  <si>
    <t xml:space="preserve">Supply, fixing, testing and commissioning LED Sports / flood light fitting with accessories complete as required. </t>
  </si>
  <si>
    <t>NIT No:   Electrical/23/02/2024-1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</si>
</sst>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5">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9">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43" fillId="0" borderId="13" xfId="0" applyFont="1" applyFill="1" applyBorder="1" applyAlignment="1">
      <alignment vertical="center" wrapText="1"/>
    </xf>
    <xf numFmtId="0" fontId="44" fillId="0" borderId="13" xfId="56" applyFont="1" applyFill="1" applyBorder="1" applyAlignment="1">
      <alignment vertical="top" wrapText="1"/>
      <protection/>
    </xf>
    <xf numFmtId="0" fontId="6" fillId="0" borderId="0" xfId="56" applyFont="1" applyAlignment="1">
      <alignment wrapText="1"/>
      <protection/>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8" fillId="0" borderId="23" xfId="56" applyFont="1" applyFill="1" applyBorder="1" applyAlignment="1">
      <alignment horizontal="center" vertical="top"/>
      <protection/>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6" xfId="59" applyFont="1" applyBorder="1" applyAlignment="1">
      <alignment horizontal="center" vertical="top"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83"/>
  <sheetViews>
    <sheetView showGridLines="0" zoomScale="66" zoomScaleNormal="66" zoomScalePageLayoutView="0" workbookViewId="0" topLeftCell="A1">
      <selection activeCell="B15" sqref="B15"/>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851562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140625" style="1" bestFit="1" customWidth="1"/>
    <col min="59" max="233" width="9.140625" style="1" customWidth="1"/>
    <col min="234" max="238" width="9.140625" style="3" customWidth="1"/>
    <col min="239" max="16384" width="9.140625" style="1" customWidth="1"/>
  </cols>
  <sheetData>
    <row r="1" spans="1:238" s="4" customFormat="1" ht="27" customHeight="1">
      <c r="A1" s="68" t="str">
        <f>B2&amp;" BoQ"</f>
        <v>Percentage BoQ</v>
      </c>
      <c r="B1" s="68"/>
      <c r="C1" s="68"/>
      <c r="D1" s="68"/>
      <c r="E1" s="68"/>
      <c r="F1" s="68"/>
      <c r="G1" s="68"/>
      <c r="H1" s="68"/>
      <c r="I1" s="68"/>
      <c r="J1" s="68"/>
      <c r="K1" s="68"/>
      <c r="L1" s="68"/>
      <c r="O1" s="5"/>
      <c r="P1" s="5"/>
      <c r="Q1" s="6"/>
      <c r="HZ1" s="6"/>
      <c r="IA1" s="6"/>
      <c r="IB1" s="6"/>
      <c r="IC1" s="6"/>
      <c r="ID1" s="6"/>
    </row>
    <row r="2" spans="1:17" s="4" customFormat="1" ht="25.5" customHeight="1" hidden="1">
      <c r="A2" s="7" t="s">
        <v>0</v>
      </c>
      <c r="B2" s="7" t="s">
        <v>1</v>
      </c>
      <c r="C2" s="7" t="s">
        <v>2</v>
      </c>
      <c r="D2" s="21"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69" t="s">
        <v>47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HZ4" s="10"/>
      <c r="IA4" s="10"/>
      <c r="IB4" s="10"/>
      <c r="IC4" s="10"/>
      <c r="ID4" s="10"/>
    </row>
    <row r="5" spans="1:238" s="9" customFormat="1" ht="38.25" customHeight="1">
      <c r="A5" s="69" t="s">
        <v>178</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HZ5" s="10"/>
      <c r="IA5" s="10"/>
      <c r="IB5" s="10"/>
      <c r="IC5" s="10"/>
      <c r="ID5" s="10"/>
    </row>
    <row r="6" spans="1:238" s="9" customFormat="1" ht="30.75" customHeight="1">
      <c r="A6" s="69" t="s">
        <v>185</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HZ6" s="10"/>
      <c r="IA6" s="10"/>
      <c r="IB6" s="10"/>
      <c r="IC6" s="10"/>
      <c r="ID6" s="10"/>
    </row>
    <row r="7" spans="1:238" s="9" customFormat="1" ht="29.25" customHeight="1" hidden="1">
      <c r="A7" s="71"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HZ7" s="10"/>
      <c r="IA7" s="10"/>
      <c r="IB7" s="10"/>
      <c r="IC7" s="10"/>
      <c r="ID7" s="10"/>
    </row>
    <row r="8" spans="1:238" s="11" customFormat="1" ht="58.5" customHeight="1">
      <c r="A8" s="22"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HZ8" s="5"/>
      <c r="IA8" s="5"/>
      <c r="IB8" s="5"/>
      <c r="IC8" s="5"/>
      <c r="ID8" s="5"/>
    </row>
    <row r="9" spans="1:238" s="4" customFormat="1" ht="61.5" customHeight="1">
      <c r="A9" s="63" t="s">
        <v>48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31.5">
      <c r="A13" s="52">
        <v>1</v>
      </c>
      <c r="B13" s="60" t="s">
        <v>184</v>
      </c>
      <c r="C13" s="46" t="s">
        <v>42</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HZ13" s="14"/>
      <c r="IA13" s="14">
        <v>1</v>
      </c>
      <c r="IB13" s="14" t="s">
        <v>184</v>
      </c>
      <c r="IC13" s="14" t="s">
        <v>42</v>
      </c>
      <c r="ID13" s="14"/>
    </row>
    <row r="14" spans="1:239" s="13" customFormat="1" ht="47.25">
      <c r="A14" s="52">
        <v>2</v>
      </c>
      <c r="B14" s="60" t="s">
        <v>179</v>
      </c>
      <c r="C14" s="46" t="s">
        <v>43</v>
      </c>
      <c r="D14" s="47">
        <v>8</v>
      </c>
      <c r="E14" s="48" t="s">
        <v>168</v>
      </c>
      <c r="F14" s="49">
        <v>8874</v>
      </c>
      <c r="G14" s="53"/>
      <c r="H14" s="53"/>
      <c r="I14" s="54" t="s">
        <v>33</v>
      </c>
      <c r="J14" s="55">
        <f>IF(I14="Less(-)",-1,1)</f>
        <v>1</v>
      </c>
      <c r="K14" s="53" t="s">
        <v>34</v>
      </c>
      <c r="L14" s="53" t="s">
        <v>4</v>
      </c>
      <c r="M14" s="56"/>
      <c r="N14" s="57"/>
      <c r="O14" s="57"/>
      <c r="P14" s="58"/>
      <c r="Q14" s="57"/>
      <c r="R14" s="57"/>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0">
        <f>ROUND(total_amount_ba($B$2,$D$2,D14,F14,J14,K14,M14),0)</f>
        <v>70992</v>
      </c>
      <c r="BB14" s="59">
        <f>BA14+SUM(N14:AZ14)</f>
        <v>70992</v>
      </c>
      <c r="BC14" s="51" t="str">
        <f>SpellNumber(L14,BB14)</f>
        <v>INR  Seventy Thousand Nine Hundred &amp; Ninety Two  Only</v>
      </c>
      <c r="HZ14" s="14"/>
      <c r="IA14" s="14">
        <v>2</v>
      </c>
      <c r="IB14" s="14" t="s">
        <v>179</v>
      </c>
      <c r="IC14" s="14" t="s">
        <v>43</v>
      </c>
      <c r="ID14" s="14">
        <v>8</v>
      </c>
      <c r="IE14" s="13" t="s">
        <v>168</v>
      </c>
    </row>
    <row r="15" spans="1:239" s="13" customFormat="1" ht="47.25">
      <c r="A15" s="52">
        <v>3</v>
      </c>
      <c r="B15" s="61" t="s">
        <v>114</v>
      </c>
      <c r="C15" s="46" t="s">
        <v>49</v>
      </c>
      <c r="D15" s="47">
        <v>80</v>
      </c>
      <c r="E15" s="48" t="s">
        <v>169</v>
      </c>
      <c r="F15" s="49">
        <v>81</v>
      </c>
      <c r="G15" s="53"/>
      <c r="H15" s="53"/>
      <c r="I15" s="54" t="s">
        <v>33</v>
      </c>
      <c r="J15" s="55">
        <f>IF(I15="Less(-)",-1,1)</f>
        <v>1</v>
      </c>
      <c r="K15" s="53" t="s">
        <v>34</v>
      </c>
      <c r="L15" s="53" t="s">
        <v>4</v>
      </c>
      <c r="M15" s="56"/>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0">
        <f>ROUND(total_amount_ba($B$2,$D$2,D15,F15,J15,K15,M15),0)</f>
        <v>6480</v>
      </c>
      <c r="BB15" s="59">
        <f>BA15+SUM(N15:AZ15)</f>
        <v>6480</v>
      </c>
      <c r="BC15" s="51" t="str">
        <f>SpellNumber(L15,BB15)</f>
        <v>INR  Six Thousand Four Hundred &amp; Eighty  Only</v>
      </c>
      <c r="HZ15" s="14"/>
      <c r="IA15" s="14">
        <v>3</v>
      </c>
      <c r="IB15" s="14" t="s">
        <v>114</v>
      </c>
      <c r="IC15" s="14" t="s">
        <v>49</v>
      </c>
      <c r="ID15" s="14">
        <v>80</v>
      </c>
      <c r="IE15" s="13" t="s">
        <v>169</v>
      </c>
    </row>
    <row r="16" spans="1:239" s="13" customFormat="1" ht="78.75">
      <c r="A16" s="52">
        <v>4</v>
      </c>
      <c r="B16" s="61" t="s">
        <v>115</v>
      </c>
      <c r="C16" s="46" t="s">
        <v>50</v>
      </c>
      <c r="D16" s="47">
        <v>6</v>
      </c>
      <c r="E16" s="48" t="s">
        <v>168</v>
      </c>
      <c r="F16" s="49">
        <v>20139</v>
      </c>
      <c r="G16" s="53"/>
      <c r="H16" s="53"/>
      <c r="I16" s="54" t="s">
        <v>33</v>
      </c>
      <c r="J16" s="55">
        <f aca="true" t="shared" si="0" ref="J16:J79">IF(I16="Less(-)",-1,1)</f>
        <v>1</v>
      </c>
      <c r="K16" s="53" t="s">
        <v>34</v>
      </c>
      <c r="L16" s="53" t="s">
        <v>4</v>
      </c>
      <c r="M16" s="56"/>
      <c r="N16" s="57"/>
      <c r="O16" s="57"/>
      <c r="P16" s="58"/>
      <c r="Q16" s="57"/>
      <c r="R16" s="57"/>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0">
        <f aca="true" t="shared" si="1" ref="BA16:BA79">ROUND(total_amount_ba($B$2,$D$2,D16,F16,J16,K16,M16),0)</f>
        <v>120834</v>
      </c>
      <c r="BB16" s="59">
        <f aca="true" t="shared" si="2" ref="BB16:BB79">BA16+SUM(N16:AZ16)</f>
        <v>120834</v>
      </c>
      <c r="BC16" s="51" t="str">
        <f aca="true" t="shared" si="3" ref="BC16:BC79">SpellNumber(L16,BB16)</f>
        <v>INR  One Lakh Twenty Thousand Eight Hundred &amp; Thirty Four  Only</v>
      </c>
      <c r="HZ16" s="14"/>
      <c r="IA16" s="14">
        <v>4</v>
      </c>
      <c r="IB16" s="14" t="s">
        <v>115</v>
      </c>
      <c r="IC16" s="14" t="s">
        <v>50</v>
      </c>
      <c r="ID16" s="14">
        <v>6</v>
      </c>
      <c r="IE16" s="13" t="s">
        <v>168</v>
      </c>
    </row>
    <row r="17" spans="1:238" s="13" customFormat="1" ht="63">
      <c r="A17" s="52">
        <v>5</v>
      </c>
      <c r="B17" s="61" t="s">
        <v>116</v>
      </c>
      <c r="C17" s="46" t="s">
        <v>51</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HZ17" s="14"/>
      <c r="IA17" s="14">
        <v>5</v>
      </c>
      <c r="IB17" s="14" t="s">
        <v>116</v>
      </c>
      <c r="IC17" s="14" t="s">
        <v>51</v>
      </c>
      <c r="ID17" s="14"/>
    </row>
    <row r="18" spans="1:239" s="13" customFormat="1" ht="15.75">
      <c r="A18" s="52">
        <v>6</v>
      </c>
      <c r="B18" s="61" t="s">
        <v>117</v>
      </c>
      <c r="C18" s="46" t="s">
        <v>52</v>
      </c>
      <c r="D18" s="47">
        <v>2</v>
      </c>
      <c r="E18" s="48" t="s">
        <v>170</v>
      </c>
      <c r="F18" s="49">
        <v>224.46</v>
      </c>
      <c r="G18" s="53"/>
      <c r="H18" s="53"/>
      <c r="I18" s="54" t="s">
        <v>33</v>
      </c>
      <c r="J18" s="55">
        <f t="shared" si="0"/>
        <v>1</v>
      </c>
      <c r="K18" s="53" t="s">
        <v>34</v>
      </c>
      <c r="L18" s="53" t="s">
        <v>4</v>
      </c>
      <c r="M18" s="56"/>
      <c r="N18" s="57"/>
      <c r="O18" s="57"/>
      <c r="P18" s="58"/>
      <c r="Q18" s="57"/>
      <c r="R18" s="57"/>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0">
        <f t="shared" si="1"/>
        <v>449</v>
      </c>
      <c r="BB18" s="59">
        <f t="shared" si="2"/>
        <v>449</v>
      </c>
      <c r="BC18" s="51" t="str">
        <f t="shared" si="3"/>
        <v>INR  Four Hundred &amp; Forty Nine  Only</v>
      </c>
      <c r="HZ18" s="14"/>
      <c r="IA18" s="14">
        <v>6</v>
      </c>
      <c r="IB18" s="14" t="s">
        <v>117</v>
      </c>
      <c r="IC18" s="14" t="s">
        <v>52</v>
      </c>
      <c r="ID18" s="14">
        <v>2</v>
      </c>
      <c r="IE18" s="13" t="s">
        <v>170</v>
      </c>
    </row>
    <row r="19" spans="1:239" s="13" customFormat="1" ht="110.25">
      <c r="A19" s="52">
        <v>7</v>
      </c>
      <c r="B19" s="61" t="s">
        <v>118</v>
      </c>
      <c r="C19" s="46" t="s">
        <v>53</v>
      </c>
      <c r="D19" s="47">
        <v>6</v>
      </c>
      <c r="E19" s="48" t="s">
        <v>168</v>
      </c>
      <c r="F19" s="49">
        <v>1291</v>
      </c>
      <c r="G19" s="53"/>
      <c r="H19" s="53"/>
      <c r="I19" s="54" t="s">
        <v>33</v>
      </c>
      <c r="J19" s="55">
        <f t="shared" si="0"/>
        <v>1</v>
      </c>
      <c r="K19" s="53" t="s">
        <v>34</v>
      </c>
      <c r="L19" s="53" t="s">
        <v>4</v>
      </c>
      <c r="M19" s="56"/>
      <c r="N19" s="57"/>
      <c r="O19" s="57"/>
      <c r="P19" s="58"/>
      <c r="Q19" s="57"/>
      <c r="R19" s="57"/>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0">
        <f t="shared" si="1"/>
        <v>7746</v>
      </c>
      <c r="BB19" s="59">
        <f t="shared" si="2"/>
        <v>7746</v>
      </c>
      <c r="BC19" s="51" t="str">
        <f t="shared" si="3"/>
        <v>INR  Seven Thousand Seven Hundred &amp; Forty Six  Only</v>
      </c>
      <c r="HZ19" s="14"/>
      <c r="IA19" s="14">
        <v>7</v>
      </c>
      <c r="IB19" s="14" t="s">
        <v>118</v>
      </c>
      <c r="IC19" s="14" t="s">
        <v>53</v>
      </c>
      <c r="ID19" s="14">
        <v>6</v>
      </c>
      <c r="IE19" s="13" t="s">
        <v>168</v>
      </c>
    </row>
    <row r="20" spans="1:239" s="13" customFormat="1" ht="126">
      <c r="A20" s="52">
        <v>8</v>
      </c>
      <c r="B20" s="61" t="s">
        <v>119</v>
      </c>
      <c r="C20" s="46" t="s">
        <v>54</v>
      </c>
      <c r="D20" s="47">
        <v>1</v>
      </c>
      <c r="E20" s="48" t="s">
        <v>168</v>
      </c>
      <c r="F20" s="49">
        <v>2324</v>
      </c>
      <c r="G20" s="53"/>
      <c r="H20" s="53"/>
      <c r="I20" s="54" t="s">
        <v>33</v>
      </c>
      <c r="J20" s="55">
        <f t="shared" si="0"/>
        <v>1</v>
      </c>
      <c r="K20" s="53" t="s">
        <v>34</v>
      </c>
      <c r="L20" s="53" t="s">
        <v>4</v>
      </c>
      <c r="M20" s="56"/>
      <c r="N20" s="57"/>
      <c r="O20" s="57"/>
      <c r="P20" s="58"/>
      <c r="Q20" s="57"/>
      <c r="R20" s="57"/>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0">
        <f t="shared" si="1"/>
        <v>2324</v>
      </c>
      <c r="BB20" s="59">
        <f t="shared" si="2"/>
        <v>2324</v>
      </c>
      <c r="BC20" s="51" t="str">
        <f t="shared" si="3"/>
        <v>INR  Two Thousand Three Hundred &amp; Twenty Four  Only</v>
      </c>
      <c r="HZ20" s="14"/>
      <c r="IA20" s="14">
        <v>8</v>
      </c>
      <c r="IB20" s="14" t="s">
        <v>119</v>
      </c>
      <c r="IC20" s="14" t="s">
        <v>54</v>
      </c>
      <c r="ID20" s="14">
        <v>1</v>
      </c>
      <c r="IE20" s="13" t="s">
        <v>168</v>
      </c>
    </row>
    <row r="21" spans="1:239" s="13" customFormat="1" ht="63">
      <c r="A21" s="52">
        <v>9</v>
      </c>
      <c r="B21" s="61" t="s">
        <v>120</v>
      </c>
      <c r="C21" s="46" t="s">
        <v>55</v>
      </c>
      <c r="D21" s="47">
        <v>5</v>
      </c>
      <c r="E21" s="48" t="s">
        <v>171</v>
      </c>
      <c r="F21" s="49">
        <v>189</v>
      </c>
      <c r="G21" s="53"/>
      <c r="H21" s="53"/>
      <c r="I21" s="54" t="s">
        <v>33</v>
      </c>
      <c r="J21" s="55">
        <f t="shared" si="0"/>
        <v>1</v>
      </c>
      <c r="K21" s="53" t="s">
        <v>34</v>
      </c>
      <c r="L21" s="53" t="s">
        <v>4</v>
      </c>
      <c r="M21" s="56"/>
      <c r="N21" s="57"/>
      <c r="O21" s="57"/>
      <c r="P21" s="58"/>
      <c r="Q21" s="57"/>
      <c r="R21" s="57"/>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0">
        <f t="shared" si="1"/>
        <v>945</v>
      </c>
      <c r="BB21" s="59">
        <f t="shared" si="2"/>
        <v>945</v>
      </c>
      <c r="BC21" s="51" t="str">
        <f t="shared" si="3"/>
        <v>INR  Nine Hundred &amp; Forty Five  Only</v>
      </c>
      <c r="HZ21" s="14"/>
      <c r="IA21" s="14">
        <v>9</v>
      </c>
      <c r="IB21" s="14" t="s">
        <v>120</v>
      </c>
      <c r="IC21" s="14" t="s">
        <v>55</v>
      </c>
      <c r="ID21" s="14">
        <v>5</v>
      </c>
      <c r="IE21" s="13" t="s">
        <v>171</v>
      </c>
    </row>
    <row r="22" spans="1:239" s="13" customFormat="1" ht="78.75">
      <c r="A22" s="52">
        <v>10</v>
      </c>
      <c r="B22" s="61" t="s">
        <v>121</v>
      </c>
      <c r="C22" s="46" t="s">
        <v>56</v>
      </c>
      <c r="D22" s="47">
        <v>10</v>
      </c>
      <c r="E22" s="48" t="s">
        <v>169</v>
      </c>
      <c r="F22" s="49">
        <v>755</v>
      </c>
      <c r="G22" s="53"/>
      <c r="H22" s="53"/>
      <c r="I22" s="54" t="s">
        <v>33</v>
      </c>
      <c r="J22" s="55">
        <f t="shared" si="0"/>
        <v>1</v>
      </c>
      <c r="K22" s="53" t="s">
        <v>34</v>
      </c>
      <c r="L22" s="53" t="s">
        <v>4</v>
      </c>
      <c r="M22" s="56"/>
      <c r="N22" s="57"/>
      <c r="O22" s="57"/>
      <c r="P22" s="58"/>
      <c r="Q22" s="57"/>
      <c r="R22" s="57"/>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0">
        <f t="shared" si="1"/>
        <v>7550</v>
      </c>
      <c r="BB22" s="59">
        <f t="shared" si="2"/>
        <v>7550</v>
      </c>
      <c r="BC22" s="51" t="str">
        <f t="shared" si="3"/>
        <v>INR  Seven Thousand Five Hundred &amp; Fifty  Only</v>
      </c>
      <c r="HZ22" s="14"/>
      <c r="IA22" s="14">
        <v>10</v>
      </c>
      <c r="IB22" s="14" t="s">
        <v>121</v>
      </c>
      <c r="IC22" s="14" t="s">
        <v>56</v>
      </c>
      <c r="ID22" s="14">
        <v>10</v>
      </c>
      <c r="IE22" s="13" t="s">
        <v>169</v>
      </c>
    </row>
    <row r="23" spans="1:238" s="13" customFormat="1" ht="63">
      <c r="A23" s="52">
        <v>11</v>
      </c>
      <c r="B23" s="61" t="s">
        <v>122</v>
      </c>
      <c r="C23" s="46" t="s">
        <v>57</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HZ23" s="14"/>
      <c r="IA23" s="14">
        <v>11</v>
      </c>
      <c r="IB23" s="14" t="s">
        <v>122</v>
      </c>
      <c r="IC23" s="14" t="s">
        <v>57</v>
      </c>
      <c r="ID23" s="14"/>
    </row>
    <row r="24" spans="1:238" s="13" customFormat="1" ht="15.75">
      <c r="A24" s="52">
        <v>12</v>
      </c>
      <c r="B24" s="61" t="s">
        <v>123</v>
      </c>
      <c r="C24" s="46" t="s">
        <v>58</v>
      </c>
      <c r="D24" s="65"/>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7"/>
      <c r="HZ24" s="14"/>
      <c r="IA24" s="14">
        <v>12</v>
      </c>
      <c r="IB24" s="14" t="s">
        <v>123</v>
      </c>
      <c r="IC24" s="14" t="s">
        <v>58</v>
      </c>
      <c r="ID24" s="14"/>
    </row>
    <row r="25" spans="1:239" s="13" customFormat="1" ht="31.5">
      <c r="A25" s="52">
        <v>13</v>
      </c>
      <c r="B25" s="61" t="s">
        <v>124</v>
      </c>
      <c r="C25" s="46" t="s">
        <v>59</v>
      </c>
      <c r="D25" s="47">
        <v>60</v>
      </c>
      <c r="E25" s="48" t="s">
        <v>169</v>
      </c>
      <c r="F25" s="49">
        <v>323</v>
      </c>
      <c r="G25" s="53"/>
      <c r="H25" s="53"/>
      <c r="I25" s="54" t="s">
        <v>33</v>
      </c>
      <c r="J25" s="55">
        <f t="shared" si="0"/>
        <v>1</v>
      </c>
      <c r="K25" s="53" t="s">
        <v>34</v>
      </c>
      <c r="L25" s="53" t="s">
        <v>4</v>
      </c>
      <c r="M25" s="56"/>
      <c r="N25" s="57"/>
      <c r="O25" s="57"/>
      <c r="P25" s="58"/>
      <c r="Q25" s="57"/>
      <c r="R25" s="57"/>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0">
        <f t="shared" si="1"/>
        <v>19380</v>
      </c>
      <c r="BB25" s="59">
        <f t="shared" si="2"/>
        <v>19380</v>
      </c>
      <c r="BC25" s="51" t="str">
        <f t="shared" si="3"/>
        <v>INR  Nineteen Thousand Three Hundred &amp; Eighty  Only</v>
      </c>
      <c r="HZ25" s="14"/>
      <c r="IA25" s="14">
        <v>13</v>
      </c>
      <c r="IB25" s="14" t="s">
        <v>124</v>
      </c>
      <c r="IC25" s="14" t="s">
        <v>59</v>
      </c>
      <c r="ID25" s="14">
        <v>60</v>
      </c>
      <c r="IE25" s="13" t="s">
        <v>169</v>
      </c>
    </row>
    <row r="26" spans="1:239" s="13" customFormat="1" ht="15.75">
      <c r="A26" s="52">
        <v>14</v>
      </c>
      <c r="B26" s="61" t="s">
        <v>125</v>
      </c>
      <c r="C26" s="46" t="s">
        <v>60</v>
      </c>
      <c r="D26" s="47">
        <v>5</v>
      </c>
      <c r="E26" s="48" t="s">
        <v>169</v>
      </c>
      <c r="F26" s="49">
        <v>136</v>
      </c>
      <c r="G26" s="53"/>
      <c r="H26" s="53"/>
      <c r="I26" s="54" t="s">
        <v>33</v>
      </c>
      <c r="J26" s="55">
        <f t="shared" si="0"/>
        <v>1</v>
      </c>
      <c r="K26" s="53" t="s">
        <v>34</v>
      </c>
      <c r="L26" s="53" t="s">
        <v>4</v>
      </c>
      <c r="M26" s="56"/>
      <c r="N26" s="57"/>
      <c r="O26" s="57"/>
      <c r="P26" s="58"/>
      <c r="Q26" s="57"/>
      <c r="R26" s="57"/>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0">
        <f t="shared" si="1"/>
        <v>680</v>
      </c>
      <c r="BB26" s="59">
        <f t="shared" si="2"/>
        <v>680</v>
      </c>
      <c r="BC26" s="51" t="str">
        <f t="shared" si="3"/>
        <v>INR  Six Hundred &amp; Eighty  Only</v>
      </c>
      <c r="HZ26" s="14"/>
      <c r="IA26" s="14">
        <v>14</v>
      </c>
      <c r="IB26" s="14" t="s">
        <v>125</v>
      </c>
      <c r="IC26" s="14" t="s">
        <v>60</v>
      </c>
      <c r="ID26" s="14">
        <v>5</v>
      </c>
      <c r="IE26" s="13" t="s">
        <v>169</v>
      </c>
    </row>
    <row r="27" spans="1:239" s="13" customFormat="1" ht="15.75">
      <c r="A27" s="52">
        <v>15</v>
      </c>
      <c r="B27" s="61" t="s">
        <v>126</v>
      </c>
      <c r="C27" s="46" t="s">
        <v>61</v>
      </c>
      <c r="D27" s="47">
        <v>5</v>
      </c>
      <c r="E27" s="48" t="s">
        <v>169</v>
      </c>
      <c r="F27" s="49">
        <v>131</v>
      </c>
      <c r="G27" s="53"/>
      <c r="H27" s="53"/>
      <c r="I27" s="54" t="s">
        <v>33</v>
      </c>
      <c r="J27" s="55">
        <f t="shared" si="0"/>
        <v>1</v>
      </c>
      <c r="K27" s="53" t="s">
        <v>34</v>
      </c>
      <c r="L27" s="53" t="s">
        <v>4</v>
      </c>
      <c r="M27" s="56"/>
      <c r="N27" s="57"/>
      <c r="O27" s="57"/>
      <c r="P27" s="58"/>
      <c r="Q27" s="57"/>
      <c r="R27" s="57"/>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0">
        <f t="shared" si="1"/>
        <v>655</v>
      </c>
      <c r="BB27" s="59">
        <f t="shared" si="2"/>
        <v>655</v>
      </c>
      <c r="BC27" s="51" t="str">
        <f t="shared" si="3"/>
        <v>INR  Six Hundred &amp; Fifty Five  Only</v>
      </c>
      <c r="HZ27" s="14"/>
      <c r="IA27" s="14">
        <v>15</v>
      </c>
      <c r="IB27" s="14" t="s">
        <v>126</v>
      </c>
      <c r="IC27" s="14" t="s">
        <v>61</v>
      </c>
      <c r="ID27" s="14">
        <v>5</v>
      </c>
      <c r="IE27" s="13" t="s">
        <v>169</v>
      </c>
    </row>
    <row r="28" spans="1:239" s="13" customFormat="1" ht="15.75">
      <c r="A28" s="52">
        <v>16</v>
      </c>
      <c r="B28" s="61" t="s">
        <v>127</v>
      </c>
      <c r="C28" s="46" t="s">
        <v>62</v>
      </c>
      <c r="D28" s="47">
        <v>5</v>
      </c>
      <c r="E28" s="48" t="s">
        <v>169</v>
      </c>
      <c r="F28" s="49">
        <v>122</v>
      </c>
      <c r="G28" s="53"/>
      <c r="H28" s="53"/>
      <c r="I28" s="54" t="s">
        <v>33</v>
      </c>
      <c r="J28" s="55">
        <f t="shared" si="0"/>
        <v>1</v>
      </c>
      <c r="K28" s="53" t="s">
        <v>34</v>
      </c>
      <c r="L28" s="53" t="s">
        <v>4</v>
      </c>
      <c r="M28" s="56"/>
      <c r="N28" s="57"/>
      <c r="O28" s="57"/>
      <c r="P28" s="58"/>
      <c r="Q28" s="57"/>
      <c r="R28" s="57"/>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0">
        <f t="shared" si="1"/>
        <v>610</v>
      </c>
      <c r="BB28" s="59">
        <f t="shared" si="2"/>
        <v>610</v>
      </c>
      <c r="BC28" s="51" t="str">
        <f t="shared" si="3"/>
        <v>INR  Six Hundred &amp; Ten  Only</v>
      </c>
      <c r="HZ28" s="14"/>
      <c r="IA28" s="14">
        <v>16</v>
      </c>
      <c r="IB28" s="14" t="s">
        <v>127</v>
      </c>
      <c r="IC28" s="14" t="s">
        <v>62</v>
      </c>
      <c r="ID28" s="14">
        <v>5</v>
      </c>
      <c r="IE28" s="13" t="s">
        <v>169</v>
      </c>
    </row>
    <row r="29" spans="1:238" s="13" customFormat="1" ht="63">
      <c r="A29" s="52">
        <v>17</v>
      </c>
      <c r="B29" s="61" t="s">
        <v>122</v>
      </c>
      <c r="C29" s="46" t="s">
        <v>63</v>
      </c>
      <c r="D29" s="65"/>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7"/>
      <c r="HZ29" s="14"/>
      <c r="IA29" s="14">
        <v>17</v>
      </c>
      <c r="IB29" s="14" t="s">
        <v>122</v>
      </c>
      <c r="IC29" s="14" t="s">
        <v>63</v>
      </c>
      <c r="ID29" s="14"/>
    </row>
    <row r="30" spans="1:238" s="13" customFormat="1" ht="15.75">
      <c r="A30" s="52">
        <v>18</v>
      </c>
      <c r="B30" s="61" t="s">
        <v>128</v>
      </c>
      <c r="C30" s="46" t="s">
        <v>64</v>
      </c>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c r="HZ30" s="14"/>
      <c r="IA30" s="14">
        <v>18</v>
      </c>
      <c r="IB30" s="14" t="s">
        <v>128</v>
      </c>
      <c r="IC30" s="14" t="s">
        <v>64</v>
      </c>
      <c r="ID30" s="14"/>
    </row>
    <row r="31" spans="1:239" s="13" customFormat="1" ht="31.5">
      <c r="A31" s="52">
        <v>19</v>
      </c>
      <c r="B31" s="61" t="s">
        <v>124</v>
      </c>
      <c r="C31" s="46" t="s">
        <v>65</v>
      </c>
      <c r="D31" s="47">
        <v>55</v>
      </c>
      <c r="E31" s="48" t="s">
        <v>169</v>
      </c>
      <c r="F31" s="49">
        <v>343</v>
      </c>
      <c r="G31" s="53"/>
      <c r="H31" s="53"/>
      <c r="I31" s="54" t="s">
        <v>33</v>
      </c>
      <c r="J31" s="55">
        <f t="shared" si="0"/>
        <v>1</v>
      </c>
      <c r="K31" s="53" t="s">
        <v>34</v>
      </c>
      <c r="L31" s="53" t="s">
        <v>4</v>
      </c>
      <c r="M31" s="56"/>
      <c r="N31" s="57"/>
      <c r="O31" s="57"/>
      <c r="P31" s="58"/>
      <c r="Q31" s="57"/>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0">
        <f t="shared" si="1"/>
        <v>18865</v>
      </c>
      <c r="BB31" s="59">
        <f t="shared" si="2"/>
        <v>18865</v>
      </c>
      <c r="BC31" s="51" t="str">
        <f t="shared" si="3"/>
        <v>INR  Eighteen Thousand Eight Hundred &amp; Sixty Five  Only</v>
      </c>
      <c r="HZ31" s="14"/>
      <c r="IA31" s="14">
        <v>19</v>
      </c>
      <c r="IB31" s="14" t="s">
        <v>124</v>
      </c>
      <c r="IC31" s="14" t="s">
        <v>65</v>
      </c>
      <c r="ID31" s="14">
        <v>55</v>
      </c>
      <c r="IE31" s="13" t="s">
        <v>169</v>
      </c>
    </row>
    <row r="32" spans="1:239" s="13" customFormat="1" ht="15.75">
      <c r="A32" s="52">
        <v>20</v>
      </c>
      <c r="B32" s="61" t="s">
        <v>125</v>
      </c>
      <c r="C32" s="46" t="s">
        <v>66</v>
      </c>
      <c r="D32" s="47">
        <v>2</v>
      </c>
      <c r="E32" s="48" t="s">
        <v>169</v>
      </c>
      <c r="F32" s="49">
        <v>156</v>
      </c>
      <c r="G32" s="53"/>
      <c r="H32" s="53"/>
      <c r="I32" s="54" t="s">
        <v>33</v>
      </c>
      <c r="J32" s="55">
        <f t="shared" si="0"/>
        <v>1</v>
      </c>
      <c r="K32" s="53" t="s">
        <v>34</v>
      </c>
      <c r="L32" s="53" t="s">
        <v>4</v>
      </c>
      <c r="M32" s="56"/>
      <c r="N32" s="57"/>
      <c r="O32" s="57"/>
      <c r="P32" s="58"/>
      <c r="Q32" s="57"/>
      <c r="R32" s="57"/>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0">
        <f t="shared" si="1"/>
        <v>312</v>
      </c>
      <c r="BB32" s="59">
        <f t="shared" si="2"/>
        <v>312</v>
      </c>
      <c r="BC32" s="51" t="str">
        <f t="shared" si="3"/>
        <v>INR  Three Hundred &amp; Twelve  Only</v>
      </c>
      <c r="HZ32" s="14"/>
      <c r="IA32" s="14">
        <v>20</v>
      </c>
      <c r="IB32" s="14" t="s">
        <v>125</v>
      </c>
      <c r="IC32" s="14" t="s">
        <v>66</v>
      </c>
      <c r="ID32" s="14">
        <v>2</v>
      </c>
      <c r="IE32" s="13" t="s">
        <v>169</v>
      </c>
    </row>
    <row r="33" spans="1:239" s="13" customFormat="1" ht="15.75">
      <c r="A33" s="52">
        <v>21</v>
      </c>
      <c r="B33" s="61" t="s">
        <v>126</v>
      </c>
      <c r="C33" s="46" t="s">
        <v>67</v>
      </c>
      <c r="D33" s="47">
        <v>3</v>
      </c>
      <c r="E33" s="48" t="s">
        <v>169</v>
      </c>
      <c r="F33" s="49">
        <v>151</v>
      </c>
      <c r="G33" s="53"/>
      <c r="H33" s="53"/>
      <c r="I33" s="54" t="s">
        <v>33</v>
      </c>
      <c r="J33" s="55">
        <f t="shared" si="0"/>
        <v>1</v>
      </c>
      <c r="K33" s="53" t="s">
        <v>34</v>
      </c>
      <c r="L33" s="53" t="s">
        <v>4</v>
      </c>
      <c r="M33" s="56"/>
      <c r="N33" s="57"/>
      <c r="O33" s="57"/>
      <c r="P33" s="58"/>
      <c r="Q33" s="57"/>
      <c r="R33" s="57"/>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0">
        <f t="shared" si="1"/>
        <v>453</v>
      </c>
      <c r="BB33" s="59">
        <f t="shared" si="2"/>
        <v>453</v>
      </c>
      <c r="BC33" s="51" t="str">
        <f t="shared" si="3"/>
        <v>INR  Four Hundred &amp; Fifty Three  Only</v>
      </c>
      <c r="HZ33" s="14"/>
      <c r="IA33" s="14">
        <v>21</v>
      </c>
      <c r="IB33" s="14" t="s">
        <v>126</v>
      </c>
      <c r="IC33" s="14" t="s">
        <v>67</v>
      </c>
      <c r="ID33" s="14">
        <v>3</v>
      </c>
      <c r="IE33" s="13" t="s">
        <v>169</v>
      </c>
    </row>
    <row r="34" spans="1:239" s="13" customFormat="1" ht="15.75">
      <c r="A34" s="52">
        <v>22</v>
      </c>
      <c r="B34" s="61" t="s">
        <v>127</v>
      </c>
      <c r="C34" s="46" t="s">
        <v>68</v>
      </c>
      <c r="D34" s="47">
        <v>5</v>
      </c>
      <c r="E34" s="48" t="s">
        <v>169</v>
      </c>
      <c r="F34" s="49">
        <v>142</v>
      </c>
      <c r="G34" s="53"/>
      <c r="H34" s="53"/>
      <c r="I34" s="54" t="s">
        <v>33</v>
      </c>
      <c r="J34" s="55">
        <f t="shared" si="0"/>
        <v>1</v>
      </c>
      <c r="K34" s="53" t="s">
        <v>34</v>
      </c>
      <c r="L34" s="53" t="s">
        <v>4</v>
      </c>
      <c r="M34" s="56"/>
      <c r="N34" s="57"/>
      <c r="O34" s="57"/>
      <c r="P34" s="58"/>
      <c r="Q34" s="57"/>
      <c r="R34" s="57"/>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0">
        <f t="shared" si="1"/>
        <v>710</v>
      </c>
      <c r="BB34" s="59">
        <f t="shared" si="2"/>
        <v>710</v>
      </c>
      <c r="BC34" s="51" t="str">
        <f t="shared" si="3"/>
        <v>INR  Seven Hundred &amp; Ten  Only</v>
      </c>
      <c r="HZ34" s="14"/>
      <c r="IA34" s="14">
        <v>22</v>
      </c>
      <c r="IB34" s="14" t="s">
        <v>127</v>
      </c>
      <c r="IC34" s="14" t="s">
        <v>68</v>
      </c>
      <c r="ID34" s="14">
        <v>5</v>
      </c>
      <c r="IE34" s="13" t="s">
        <v>169</v>
      </c>
    </row>
    <row r="35" spans="1:238" s="13" customFormat="1" ht="61.5" customHeight="1">
      <c r="A35" s="52">
        <v>23</v>
      </c>
      <c r="B35" s="61" t="s">
        <v>129</v>
      </c>
      <c r="C35" s="46" t="s">
        <v>69</v>
      </c>
      <c r="D35" s="65"/>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7"/>
      <c r="HZ35" s="14"/>
      <c r="IA35" s="14">
        <v>23</v>
      </c>
      <c r="IB35" s="62" t="s">
        <v>129</v>
      </c>
      <c r="IC35" s="14" t="s">
        <v>69</v>
      </c>
      <c r="ID35" s="14"/>
    </row>
    <row r="36" spans="1:239" s="13" customFormat="1" ht="31.5">
      <c r="A36" s="52">
        <v>24</v>
      </c>
      <c r="B36" s="61" t="s">
        <v>130</v>
      </c>
      <c r="C36" s="46" t="s">
        <v>70</v>
      </c>
      <c r="D36" s="47">
        <v>16</v>
      </c>
      <c r="E36" s="48" t="s">
        <v>172</v>
      </c>
      <c r="F36" s="49">
        <v>210.43</v>
      </c>
      <c r="G36" s="53"/>
      <c r="H36" s="53"/>
      <c r="I36" s="54" t="s">
        <v>33</v>
      </c>
      <c r="J36" s="55">
        <f t="shared" si="0"/>
        <v>1</v>
      </c>
      <c r="K36" s="53" t="s">
        <v>34</v>
      </c>
      <c r="L36" s="53" t="s">
        <v>4</v>
      </c>
      <c r="M36" s="56"/>
      <c r="N36" s="57"/>
      <c r="O36" s="57"/>
      <c r="P36" s="58"/>
      <c r="Q36" s="57"/>
      <c r="R36" s="57"/>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0">
        <f t="shared" si="1"/>
        <v>3367</v>
      </c>
      <c r="BB36" s="59">
        <f t="shared" si="2"/>
        <v>3367</v>
      </c>
      <c r="BC36" s="51" t="str">
        <f t="shared" si="3"/>
        <v>INR  Three Thousand Three Hundred &amp; Sixty Seven  Only</v>
      </c>
      <c r="HZ36" s="14"/>
      <c r="IA36" s="14">
        <v>24</v>
      </c>
      <c r="IB36" s="14" t="s">
        <v>130</v>
      </c>
      <c r="IC36" s="14" t="s">
        <v>70</v>
      </c>
      <c r="ID36" s="14">
        <v>16</v>
      </c>
      <c r="IE36" s="13" t="s">
        <v>172</v>
      </c>
    </row>
    <row r="37" spans="1:239" s="13" customFormat="1" ht="15.75">
      <c r="A37" s="52">
        <v>25</v>
      </c>
      <c r="B37" s="61" t="s">
        <v>131</v>
      </c>
      <c r="C37" s="46" t="s">
        <v>71</v>
      </c>
      <c r="D37" s="47">
        <v>2</v>
      </c>
      <c r="E37" s="48" t="s">
        <v>172</v>
      </c>
      <c r="F37" s="49">
        <v>211.31</v>
      </c>
      <c r="G37" s="53"/>
      <c r="H37" s="53"/>
      <c r="I37" s="54" t="s">
        <v>33</v>
      </c>
      <c r="J37" s="55">
        <f t="shared" si="0"/>
        <v>1</v>
      </c>
      <c r="K37" s="53" t="s">
        <v>34</v>
      </c>
      <c r="L37" s="53" t="s">
        <v>4</v>
      </c>
      <c r="M37" s="56"/>
      <c r="N37" s="57"/>
      <c r="O37" s="57"/>
      <c r="P37" s="58"/>
      <c r="Q37" s="57"/>
      <c r="R37" s="57"/>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0">
        <f t="shared" si="1"/>
        <v>423</v>
      </c>
      <c r="BB37" s="59">
        <f t="shared" si="2"/>
        <v>423</v>
      </c>
      <c r="BC37" s="51" t="str">
        <f t="shared" si="3"/>
        <v>INR  Four Hundred &amp; Twenty Three  Only</v>
      </c>
      <c r="HZ37" s="14"/>
      <c r="IA37" s="14">
        <v>25</v>
      </c>
      <c r="IB37" s="14" t="s">
        <v>131</v>
      </c>
      <c r="IC37" s="14" t="s">
        <v>71</v>
      </c>
      <c r="ID37" s="14">
        <v>2</v>
      </c>
      <c r="IE37" s="13" t="s">
        <v>172</v>
      </c>
    </row>
    <row r="38" spans="1:239" s="13" customFormat="1" ht="47.25">
      <c r="A38" s="52">
        <v>26</v>
      </c>
      <c r="B38" s="61" t="s">
        <v>132</v>
      </c>
      <c r="C38" s="46" t="s">
        <v>72</v>
      </c>
      <c r="D38" s="47">
        <v>140</v>
      </c>
      <c r="E38" s="48" t="s">
        <v>169</v>
      </c>
      <c r="F38" s="49">
        <v>36.83</v>
      </c>
      <c r="G38" s="53"/>
      <c r="H38" s="53"/>
      <c r="I38" s="54" t="s">
        <v>33</v>
      </c>
      <c r="J38" s="55">
        <f t="shared" si="0"/>
        <v>1</v>
      </c>
      <c r="K38" s="53" t="s">
        <v>34</v>
      </c>
      <c r="L38" s="53" t="s">
        <v>4</v>
      </c>
      <c r="M38" s="56"/>
      <c r="N38" s="57"/>
      <c r="O38" s="57"/>
      <c r="P38" s="58"/>
      <c r="Q38" s="57"/>
      <c r="R38" s="57"/>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0">
        <f t="shared" si="1"/>
        <v>5156</v>
      </c>
      <c r="BB38" s="59">
        <f t="shared" si="2"/>
        <v>5156</v>
      </c>
      <c r="BC38" s="51" t="str">
        <f t="shared" si="3"/>
        <v>INR  Five Thousand One Hundred &amp; Fifty Six  Only</v>
      </c>
      <c r="HZ38" s="14"/>
      <c r="IA38" s="14">
        <v>26</v>
      </c>
      <c r="IB38" s="14" t="s">
        <v>132</v>
      </c>
      <c r="IC38" s="14" t="s">
        <v>72</v>
      </c>
      <c r="ID38" s="14">
        <v>140</v>
      </c>
      <c r="IE38" s="13" t="s">
        <v>169</v>
      </c>
    </row>
    <row r="39" spans="1:238" s="13" customFormat="1" ht="47.25">
      <c r="A39" s="52">
        <v>27</v>
      </c>
      <c r="B39" s="61" t="s">
        <v>133</v>
      </c>
      <c r="C39" s="46" t="s">
        <v>73</v>
      </c>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7"/>
      <c r="HZ39" s="14"/>
      <c r="IA39" s="14">
        <v>27</v>
      </c>
      <c r="IB39" s="14" t="s">
        <v>133</v>
      </c>
      <c r="IC39" s="14" t="s">
        <v>73</v>
      </c>
      <c r="ID39" s="14"/>
    </row>
    <row r="40" spans="1:239" s="13" customFormat="1" ht="15.75">
      <c r="A40" s="52">
        <v>28</v>
      </c>
      <c r="B40" s="61" t="s">
        <v>134</v>
      </c>
      <c r="C40" s="46" t="s">
        <v>74</v>
      </c>
      <c r="D40" s="47">
        <v>10</v>
      </c>
      <c r="E40" s="48" t="s">
        <v>169</v>
      </c>
      <c r="F40" s="49">
        <v>155</v>
      </c>
      <c r="G40" s="53"/>
      <c r="H40" s="53"/>
      <c r="I40" s="54" t="s">
        <v>33</v>
      </c>
      <c r="J40" s="55">
        <f t="shared" si="0"/>
        <v>1</v>
      </c>
      <c r="K40" s="53" t="s">
        <v>34</v>
      </c>
      <c r="L40" s="53" t="s">
        <v>4</v>
      </c>
      <c r="M40" s="56"/>
      <c r="N40" s="57"/>
      <c r="O40" s="57"/>
      <c r="P40" s="58"/>
      <c r="Q40" s="57"/>
      <c r="R40" s="57"/>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0">
        <f t="shared" si="1"/>
        <v>1550</v>
      </c>
      <c r="BB40" s="59">
        <f t="shared" si="2"/>
        <v>1550</v>
      </c>
      <c r="BC40" s="51" t="str">
        <f t="shared" si="3"/>
        <v>INR  One Thousand Five Hundred &amp; Fifty  Only</v>
      </c>
      <c r="HZ40" s="14"/>
      <c r="IA40" s="14">
        <v>28</v>
      </c>
      <c r="IB40" s="14" t="s">
        <v>134</v>
      </c>
      <c r="IC40" s="14" t="s">
        <v>74</v>
      </c>
      <c r="ID40" s="14">
        <v>10</v>
      </c>
      <c r="IE40" s="13" t="s">
        <v>169</v>
      </c>
    </row>
    <row r="41" spans="1:238" s="13" customFormat="1" ht="31.5">
      <c r="A41" s="52">
        <v>29</v>
      </c>
      <c r="B41" s="61" t="s">
        <v>135</v>
      </c>
      <c r="C41" s="46" t="s">
        <v>75</v>
      </c>
      <c r="D41" s="65"/>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7"/>
      <c r="HZ41" s="14"/>
      <c r="IA41" s="14">
        <v>29</v>
      </c>
      <c r="IB41" s="14" t="s">
        <v>135</v>
      </c>
      <c r="IC41" s="14" t="s">
        <v>75</v>
      </c>
      <c r="ID41" s="14"/>
    </row>
    <row r="42" spans="1:238" s="13" customFormat="1" ht="15.75">
      <c r="A42" s="52">
        <v>30</v>
      </c>
      <c r="B42" s="61" t="s">
        <v>136</v>
      </c>
      <c r="C42" s="46" t="s">
        <v>76</v>
      </c>
      <c r="D42" s="65"/>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7"/>
      <c r="HZ42" s="14"/>
      <c r="IA42" s="14">
        <v>30</v>
      </c>
      <c r="IB42" s="14" t="s">
        <v>136</v>
      </c>
      <c r="IC42" s="14" t="s">
        <v>76</v>
      </c>
      <c r="ID42" s="14"/>
    </row>
    <row r="43" spans="1:239" s="13" customFormat="1" ht="15.75">
      <c r="A43" s="52">
        <v>31</v>
      </c>
      <c r="B43" s="61" t="s">
        <v>137</v>
      </c>
      <c r="C43" s="46" t="s">
        <v>77</v>
      </c>
      <c r="D43" s="47">
        <v>15</v>
      </c>
      <c r="E43" s="48" t="s">
        <v>169</v>
      </c>
      <c r="F43" s="49">
        <v>60</v>
      </c>
      <c r="G43" s="53"/>
      <c r="H43" s="53"/>
      <c r="I43" s="54" t="s">
        <v>33</v>
      </c>
      <c r="J43" s="55">
        <f t="shared" si="0"/>
        <v>1</v>
      </c>
      <c r="K43" s="53" t="s">
        <v>34</v>
      </c>
      <c r="L43" s="53" t="s">
        <v>4</v>
      </c>
      <c r="M43" s="56"/>
      <c r="N43" s="57"/>
      <c r="O43" s="57"/>
      <c r="P43" s="58"/>
      <c r="Q43" s="57"/>
      <c r="R43" s="57"/>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0">
        <f t="shared" si="1"/>
        <v>900</v>
      </c>
      <c r="BB43" s="59">
        <f t="shared" si="2"/>
        <v>900</v>
      </c>
      <c r="BC43" s="51" t="str">
        <f t="shared" si="3"/>
        <v>INR  Nine Hundred    Only</v>
      </c>
      <c r="HZ43" s="14"/>
      <c r="IA43" s="14">
        <v>31</v>
      </c>
      <c r="IB43" s="14" t="s">
        <v>137</v>
      </c>
      <c r="IC43" s="14" t="s">
        <v>77</v>
      </c>
      <c r="ID43" s="14">
        <v>15</v>
      </c>
      <c r="IE43" s="13" t="s">
        <v>169</v>
      </c>
    </row>
    <row r="44" spans="1:239" s="13" customFormat="1" ht="15.75">
      <c r="A44" s="52">
        <v>32</v>
      </c>
      <c r="B44" s="61" t="s">
        <v>138</v>
      </c>
      <c r="C44" s="46" t="s">
        <v>78</v>
      </c>
      <c r="D44" s="47">
        <v>5</v>
      </c>
      <c r="E44" s="48" t="s">
        <v>169</v>
      </c>
      <c r="F44" s="49">
        <v>68</v>
      </c>
      <c r="G44" s="53"/>
      <c r="H44" s="53"/>
      <c r="I44" s="54" t="s">
        <v>33</v>
      </c>
      <c r="J44" s="55">
        <f t="shared" si="0"/>
        <v>1</v>
      </c>
      <c r="K44" s="53" t="s">
        <v>34</v>
      </c>
      <c r="L44" s="53" t="s">
        <v>4</v>
      </c>
      <c r="M44" s="56"/>
      <c r="N44" s="57"/>
      <c r="O44" s="57"/>
      <c r="P44" s="58"/>
      <c r="Q44" s="57"/>
      <c r="R44" s="57"/>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0">
        <f t="shared" si="1"/>
        <v>340</v>
      </c>
      <c r="BB44" s="59">
        <f t="shared" si="2"/>
        <v>340</v>
      </c>
      <c r="BC44" s="51" t="str">
        <f t="shared" si="3"/>
        <v>INR  Three Hundred &amp; Forty  Only</v>
      </c>
      <c r="HZ44" s="14"/>
      <c r="IA44" s="14">
        <v>32</v>
      </c>
      <c r="IB44" s="14" t="s">
        <v>138</v>
      </c>
      <c r="IC44" s="14" t="s">
        <v>78</v>
      </c>
      <c r="ID44" s="14">
        <v>5</v>
      </c>
      <c r="IE44" s="13" t="s">
        <v>169</v>
      </c>
    </row>
    <row r="45" spans="1:239" s="13" customFormat="1" ht="63" customHeight="1">
      <c r="A45" s="52">
        <v>33</v>
      </c>
      <c r="B45" s="61" t="s">
        <v>139</v>
      </c>
      <c r="C45" s="46" t="s">
        <v>79</v>
      </c>
      <c r="D45" s="47">
        <v>0.75</v>
      </c>
      <c r="E45" s="48" t="s">
        <v>173</v>
      </c>
      <c r="F45" s="49">
        <v>5838.01</v>
      </c>
      <c r="G45" s="53"/>
      <c r="H45" s="53"/>
      <c r="I45" s="54" t="s">
        <v>33</v>
      </c>
      <c r="J45" s="55">
        <f t="shared" si="0"/>
        <v>1</v>
      </c>
      <c r="K45" s="53" t="s">
        <v>34</v>
      </c>
      <c r="L45" s="53" t="s">
        <v>4</v>
      </c>
      <c r="M45" s="56"/>
      <c r="N45" s="57"/>
      <c r="O45" s="57"/>
      <c r="P45" s="58"/>
      <c r="Q45" s="57"/>
      <c r="R45" s="57"/>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0">
        <f t="shared" si="1"/>
        <v>4379</v>
      </c>
      <c r="BB45" s="59">
        <f t="shared" si="2"/>
        <v>4379</v>
      </c>
      <c r="BC45" s="51" t="str">
        <f t="shared" si="3"/>
        <v>INR  Four Thousand Three Hundred &amp; Seventy Nine  Only</v>
      </c>
      <c r="HZ45" s="14"/>
      <c r="IA45" s="14">
        <v>33</v>
      </c>
      <c r="IB45" s="62" t="s">
        <v>139</v>
      </c>
      <c r="IC45" s="14" t="s">
        <v>79</v>
      </c>
      <c r="ID45" s="14">
        <v>0.75</v>
      </c>
      <c r="IE45" s="13" t="s">
        <v>173</v>
      </c>
    </row>
    <row r="46" spans="1:239" s="13" customFormat="1" ht="31.5">
      <c r="A46" s="52">
        <v>34</v>
      </c>
      <c r="B46" s="61" t="s">
        <v>140</v>
      </c>
      <c r="C46" s="46" t="s">
        <v>80</v>
      </c>
      <c r="D46" s="47">
        <v>7.5</v>
      </c>
      <c r="E46" s="48" t="s">
        <v>174</v>
      </c>
      <c r="F46" s="49">
        <v>284.35</v>
      </c>
      <c r="G46" s="53"/>
      <c r="H46" s="53"/>
      <c r="I46" s="54" t="s">
        <v>33</v>
      </c>
      <c r="J46" s="55">
        <f t="shared" si="0"/>
        <v>1</v>
      </c>
      <c r="K46" s="53" t="s">
        <v>34</v>
      </c>
      <c r="L46" s="53" t="s">
        <v>4</v>
      </c>
      <c r="M46" s="56"/>
      <c r="N46" s="57"/>
      <c r="O46" s="57"/>
      <c r="P46" s="58"/>
      <c r="Q46" s="57"/>
      <c r="R46" s="57"/>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0">
        <f t="shared" si="1"/>
        <v>2133</v>
      </c>
      <c r="BB46" s="59">
        <f t="shared" si="2"/>
        <v>2133</v>
      </c>
      <c r="BC46" s="51" t="str">
        <f t="shared" si="3"/>
        <v>INR  Two Thousand One Hundred &amp; Thirty Three  Only</v>
      </c>
      <c r="HZ46" s="14"/>
      <c r="IA46" s="14">
        <v>34</v>
      </c>
      <c r="IB46" s="14" t="s">
        <v>140</v>
      </c>
      <c r="IC46" s="14" t="s">
        <v>80</v>
      </c>
      <c r="ID46" s="14">
        <v>7.5</v>
      </c>
      <c r="IE46" s="13" t="s">
        <v>174</v>
      </c>
    </row>
    <row r="47" spans="1:238" s="13" customFormat="1" ht="33.75" customHeight="1">
      <c r="A47" s="52">
        <v>35</v>
      </c>
      <c r="B47" s="61" t="s">
        <v>141</v>
      </c>
      <c r="C47" s="46" t="s">
        <v>81</v>
      </c>
      <c r="D47" s="65"/>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7"/>
      <c r="HZ47" s="14"/>
      <c r="IA47" s="14">
        <v>35</v>
      </c>
      <c r="IB47" s="14" t="s">
        <v>141</v>
      </c>
      <c r="IC47" s="14" t="s">
        <v>81</v>
      </c>
      <c r="ID47" s="14"/>
    </row>
    <row r="48" spans="1:239" s="13" customFormat="1" ht="15.75">
      <c r="A48" s="52">
        <v>36</v>
      </c>
      <c r="B48" s="61" t="s">
        <v>142</v>
      </c>
      <c r="C48" s="46" t="s">
        <v>82</v>
      </c>
      <c r="D48" s="47">
        <v>8</v>
      </c>
      <c r="E48" s="48" t="s">
        <v>175</v>
      </c>
      <c r="F48" s="49">
        <v>805.87</v>
      </c>
      <c r="G48" s="53"/>
      <c r="H48" s="53"/>
      <c r="I48" s="54" t="s">
        <v>33</v>
      </c>
      <c r="J48" s="55">
        <f t="shared" si="0"/>
        <v>1</v>
      </c>
      <c r="K48" s="53" t="s">
        <v>34</v>
      </c>
      <c r="L48" s="53" t="s">
        <v>4</v>
      </c>
      <c r="M48" s="56"/>
      <c r="N48" s="57"/>
      <c r="O48" s="57"/>
      <c r="P48" s="58"/>
      <c r="Q48" s="57"/>
      <c r="R48" s="57"/>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0">
        <f t="shared" si="1"/>
        <v>6447</v>
      </c>
      <c r="BB48" s="59">
        <f t="shared" si="2"/>
        <v>6447</v>
      </c>
      <c r="BC48" s="51" t="str">
        <f t="shared" si="3"/>
        <v>INR  Six Thousand Four Hundred &amp; Forty Seven  Only</v>
      </c>
      <c r="HZ48" s="14"/>
      <c r="IA48" s="14">
        <v>36</v>
      </c>
      <c r="IB48" s="14" t="s">
        <v>142</v>
      </c>
      <c r="IC48" s="14" t="s">
        <v>82</v>
      </c>
      <c r="ID48" s="14">
        <v>8</v>
      </c>
      <c r="IE48" s="13" t="s">
        <v>175</v>
      </c>
    </row>
    <row r="49" spans="1:238" s="13" customFormat="1" ht="47.25">
      <c r="A49" s="52">
        <v>37</v>
      </c>
      <c r="B49" s="61" t="s">
        <v>143</v>
      </c>
      <c r="C49" s="46" t="s">
        <v>83</v>
      </c>
      <c r="D49" s="65"/>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7"/>
      <c r="HZ49" s="14"/>
      <c r="IA49" s="14">
        <v>37</v>
      </c>
      <c r="IB49" s="14" t="s">
        <v>143</v>
      </c>
      <c r="IC49" s="14" t="s">
        <v>83</v>
      </c>
      <c r="ID49" s="14"/>
    </row>
    <row r="50" spans="1:239" s="13" customFormat="1" ht="63">
      <c r="A50" s="52">
        <v>38</v>
      </c>
      <c r="B50" s="61" t="s">
        <v>180</v>
      </c>
      <c r="C50" s="46" t="s">
        <v>84</v>
      </c>
      <c r="D50" s="47">
        <v>6</v>
      </c>
      <c r="E50" s="48" t="s">
        <v>176</v>
      </c>
      <c r="F50" s="49">
        <v>24351</v>
      </c>
      <c r="G50" s="53"/>
      <c r="H50" s="53"/>
      <c r="I50" s="54" t="s">
        <v>33</v>
      </c>
      <c r="J50" s="55">
        <f t="shared" si="0"/>
        <v>1</v>
      </c>
      <c r="K50" s="53" t="s">
        <v>34</v>
      </c>
      <c r="L50" s="53" t="s">
        <v>4</v>
      </c>
      <c r="M50" s="56"/>
      <c r="N50" s="57"/>
      <c r="O50" s="57"/>
      <c r="P50" s="58"/>
      <c r="Q50" s="57"/>
      <c r="R50" s="57"/>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0">
        <f t="shared" si="1"/>
        <v>146106</v>
      </c>
      <c r="BB50" s="59">
        <f t="shared" si="2"/>
        <v>146106</v>
      </c>
      <c r="BC50" s="51" t="str">
        <f t="shared" si="3"/>
        <v>INR  One Lakh Forty Six Thousand One Hundred &amp; Six  Only</v>
      </c>
      <c r="HZ50" s="14"/>
      <c r="IA50" s="14">
        <v>38</v>
      </c>
      <c r="IB50" s="14" t="s">
        <v>180</v>
      </c>
      <c r="IC50" s="14" t="s">
        <v>84</v>
      </c>
      <c r="ID50" s="14">
        <v>6</v>
      </c>
      <c r="IE50" s="13" t="s">
        <v>176</v>
      </c>
    </row>
    <row r="51" spans="1:238" s="13" customFormat="1" ht="63">
      <c r="A51" s="52">
        <v>39</v>
      </c>
      <c r="B51" s="61" t="s">
        <v>116</v>
      </c>
      <c r="C51" s="46" t="s">
        <v>85</v>
      </c>
      <c r="D51" s="65"/>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7"/>
      <c r="HZ51" s="14"/>
      <c r="IA51" s="14">
        <v>39</v>
      </c>
      <c r="IB51" s="14" t="s">
        <v>116</v>
      </c>
      <c r="IC51" s="14" t="s">
        <v>85</v>
      </c>
      <c r="ID51" s="14"/>
    </row>
    <row r="52" spans="1:239" s="13" customFormat="1" ht="15.75">
      <c r="A52" s="52">
        <v>40</v>
      </c>
      <c r="B52" s="61" t="s">
        <v>117</v>
      </c>
      <c r="C52" s="46" t="s">
        <v>86</v>
      </c>
      <c r="D52" s="47">
        <v>2</v>
      </c>
      <c r="E52" s="48" t="s">
        <v>170</v>
      </c>
      <c r="F52" s="49">
        <v>224.46</v>
      </c>
      <c r="G52" s="53"/>
      <c r="H52" s="53"/>
      <c r="I52" s="54" t="s">
        <v>33</v>
      </c>
      <c r="J52" s="55">
        <f t="shared" si="0"/>
        <v>1</v>
      </c>
      <c r="K52" s="53" t="s">
        <v>34</v>
      </c>
      <c r="L52" s="53" t="s">
        <v>4</v>
      </c>
      <c r="M52" s="56"/>
      <c r="N52" s="57"/>
      <c r="O52" s="57"/>
      <c r="P52" s="58"/>
      <c r="Q52" s="57"/>
      <c r="R52" s="57"/>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0">
        <f t="shared" si="1"/>
        <v>449</v>
      </c>
      <c r="BB52" s="59">
        <f t="shared" si="2"/>
        <v>449</v>
      </c>
      <c r="BC52" s="51" t="str">
        <f t="shared" si="3"/>
        <v>INR  Four Hundred &amp; Forty Nine  Only</v>
      </c>
      <c r="HZ52" s="14"/>
      <c r="IA52" s="14">
        <v>40</v>
      </c>
      <c r="IB52" s="14" t="s">
        <v>117</v>
      </c>
      <c r="IC52" s="14" t="s">
        <v>86</v>
      </c>
      <c r="ID52" s="14">
        <v>2</v>
      </c>
      <c r="IE52" s="13" t="s">
        <v>170</v>
      </c>
    </row>
    <row r="53" spans="1:239" s="13" customFormat="1" ht="15.75">
      <c r="A53" s="52">
        <v>41</v>
      </c>
      <c r="B53" s="61" t="s">
        <v>144</v>
      </c>
      <c r="C53" s="46" t="s">
        <v>87</v>
      </c>
      <c r="D53" s="47">
        <v>6</v>
      </c>
      <c r="E53" s="48" t="s">
        <v>170</v>
      </c>
      <c r="F53" s="49">
        <v>525.21</v>
      </c>
      <c r="G53" s="53"/>
      <c r="H53" s="53"/>
      <c r="I53" s="54" t="s">
        <v>33</v>
      </c>
      <c r="J53" s="55">
        <f t="shared" si="0"/>
        <v>1</v>
      </c>
      <c r="K53" s="53" t="s">
        <v>34</v>
      </c>
      <c r="L53" s="53" t="s">
        <v>4</v>
      </c>
      <c r="M53" s="56"/>
      <c r="N53" s="57"/>
      <c r="O53" s="57"/>
      <c r="P53" s="58"/>
      <c r="Q53" s="57"/>
      <c r="R53" s="57"/>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0">
        <f t="shared" si="1"/>
        <v>3151</v>
      </c>
      <c r="BB53" s="59">
        <f t="shared" si="2"/>
        <v>3151</v>
      </c>
      <c r="BC53" s="51" t="str">
        <f t="shared" si="3"/>
        <v>INR  Three Thousand One Hundred &amp; Fifty One  Only</v>
      </c>
      <c r="HZ53" s="14"/>
      <c r="IA53" s="14">
        <v>41</v>
      </c>
      <c r="IB53" s="14" t="s">
        <v>144</v>
      </c>
      <c r="IC53" s="14" t="s">
        <v>87</v>
      </c>
      <c r="ID53" s="14">
        <v>6</v>
      </c>
      <c r="IE53" s="13" t="s">
        <v>170</v>
      </c>
    </row>
    <row r="54" spans="1:239" s="13" customFormat="1" ht="47.25">
      <c r="A54" s="52">
        <v>42</v>
      </c>
      <c r="B54" s="61" t="s">
        <v>114</v>
      </c>
      <c r="C54" s="46" t="s">
        <v>88</v>
      </c>
      <c r="D54" s="47">
        <v>25</v>
      </c>
      <c r="E54" s="48" t="s">
        <v>169</v>
      </c>
      <c r="F54" s="49">
        <v>81</v>
      </c>
      <c r="G54" s="53"/>
      <c r="H54" s="53"/>
      <c r="I54" s="54" t="s">
        <v>33</v>
      </c>
      <c r="J54" s="55">
        <f t="shared" si="0"/>
        <v>1</v>
      </c>
      <c r="K54" s="53" t="s">
        <v>34</v>
      </c>
      <c r="L54" s="53" t="s">
        <v>4</v>
      </c>
      <c r="M54" s="56"/>
      <c r="N54" s="57"/>
      <c r="O54" s="57"/>
      <c r="P54" s="58"/>
      <c r="Q54" s="57"/>
      <c r="R54" s="57"/>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0">
        <f t="shared" si="1"/>
        <v>2025</v>
      </c>
      <c r="BB54" s="59">
        <f t="shared" si="2"/>
        <v>2025</v>
      </c>
      <c r="BC54" s="51" t="str">
        <f t="shared" si="3"/>
        <v>INR  Two Thousand  &amp;Twenty Five  Only</v>
      </c>
      <c r="HZ54" s="14"/>
      <c r="IA54" s="14">
        <v>42</v>
      </c>
      <c r="IB54" s="14" t="s">
        <v>114</v>
      </c>
      <c r="IC54" s="14" t="s">
        <v>88</v>
      </c>
      <c r="ID54" s="14">
        <v>25</v>
      </c>
      <c r="IE54" s="13" t="s">
        <v>169</v>
      </c>
    </row>
    <row r="55" spans="1:238" s="13" customFormat="1" ht="47.25">
      <c r="A55" s="52">
        <v>43</v>
      </c>
      <c r="B55" s="61" t="s">
        <v>145</v>
      </c>
      <c r="C55" s="46" t="s">
        <v>89</v>
      </c>
      <c r="D55" s="65"/>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7"/>
      <c r="HZ55" s="14"/>
      <c r="IA55" s="14">
        <v>43</v>
      </c>
      <c r="IB55" s="14" t="s">
        <v>145</v>
      </c>
      <c r="IC55" s="14" t="s">
        <v>89</v>
      </c>
      <c r="ID55" s="14"/>
    </row>
    <row r="56" spans="1:239" s="13" customFormat="1" ht="15.75">
      <c r="A56" s="52">
        <v>44</v>
      </c>
      <c r="B56" s="61" t="s">
        <v>146</v>
      </c>
      <c r="C56" s="46" t="s">
        <v>90</v>
      </c>
      <c r="D56" s="47">
        <v>5</v>
      </c>
      <c r="E56" s="48" t="s">
        <v>177</v>
      </c>
      <c r="F56" s="49">
        <v>39.46</v>
      </c>
      <c r="G56" s="53"/>
      <c r="H56" s="53"/>
      <c r="I56" s="54" t="s">
        <v>33</v>
      </c>
      <c r="J56" s="55">
        <f t="shared" si="0"/>
        <v>1</v>
      </c>
      <c r="K56" s="53" t="s">
        <v>34</v>
      </c>
      <c r="L56" s="53" t="s">
        <v>4</v>
      </c>
      <c r="M56" s="56"/>
      <c r="N56" s="57"/>
      <c r="O56" s="57"/>
      <c r="P56" s="58"/>
      <c r="Q56" s="57"/>
      <c r="R56" s="57"/>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0">
        <f t="shared" si="1"/>
        <v>197</v>
      </c>
      <c r="BB56" s="59">
        <f t="shared" si="2"/>
        <v>197</v>
      </c>
      <c r="BC56" s="51" t="str">
        <f t="shared" si="3"/>
        <v>INR  One Hundred &amp; Ninety Seven  Only</v>
      </c>
      <c r="HZ56" s="14"/>
      <c r="IA56" s="14">
        <v>44</v>
      </c>
      <c r="IB56" s="14" t="s">
        <v>146</v>
      </c>
      <c r="IC56" s="14" t="s">
        <v>90</v>
      </c>
      <c r="ID56" s="14">
        <v>5</v>
      </c>
      <c r="IE56" s="13" t="s">
        <v>177</v>
      </c>
    </row>
    <row r="57" spans="1:239" s="13" customFormat="1" ht="31.5">
      <c r="A57" s="52">
        <v>45</v>
      </c>
      <c r="B57" s="61" t="s">
        <v>147</v>
      </c>
      <c r="C57" s="46" t="s">
        <v>91</v>
      </c>
      <c r="D57" s="47">
        <v>30</v>
      </c>
      <c r="E57" s="48" t="s">
        <v>177</v>
      </c>
      <c r="F57" s="49">
        <v>83.3</v>
      </c>
      <c r="G57" s="53"/>
      <c r="H57" s="53"/>
      <c r="I57" s="54" t="s">
        <v>33</v>
      </c>
      <c r="J57" s="55">
        <f t="shared" si="0"/>
        <v>1</v>
      </c>
      <c r="K57" s="53" t="s">
        <v>34</v>
      </c>
      <c r="L57" s="53" t="s">
        <v>4</v>
      </c>
      <c r="M57" s="56"/>
      <c r="N57" s="57"/>
      <c r="O57" s="57"/>
      <c r="P57" s="58"/>
      <c r="Q57" s="57"/>
      <c r="R57" s="57"/>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0">
        <f t="shared" si="1"/>
        <v>2499</v>
      </c>
      <c r="BB57" s="59">
        <f t="shared" si="2"/>
        <v>2499</v>
      </c>
      <c r="BC57" s="51" t="str">
        <f t="shared" si="3"/>
        <v>INR  Two Thousand Four Hundred &amp; Ninety Nine  Only</v>
      </c>
      <c r="HZ57" s="14"/>
      <c r="IA57" s="14">
        <v>45</v>
      </c>
      <c r="IB57" s="14" t="s">
        <v>147</v>
      </c>
      <c r="IC57" s="14" t="s">
        <v>91</v>
      </c>
      <c r="ID57" s="14">
        <v>30</v>
      </c>
      <c r="IE57" s="13" t="s">
        <v>177</v>
      </c>
    </row>
    <row r="58" spans="1:239" s="13" customFormat="1" ht="15.75">
      <c r="A58" s="52">
        <v>46</v>
      </c>
      <c r="B58" s="61" t="s">
        <v>148</v>
      </c>
      <c r="C58" s="46" t="s">
        <v>92</v>
      </c>
      <c r="D58" s="47">
        <v>15</v>
      </c>
      <c r="E58" s="48" t="s">
        <v>177</v>
      </c>
      <c r="F58" s="49">
        <v>180.62</v>
      </c>
      <c r="G58" s="53"/>
      <c r="H58" s="53"/>
      <c r="I58" s="54" t="s">
        <v>33</v>
      </c>
      <c r="J58" s="55">
        <f t="shared" si="0"/>
        <v>1</v>
      </c>
      <c r="K58" s="53" t="s">
        <v>34</v>
      </c>
      <c r="L58" s="53" t="s">
        <v>4</v>
      </c>
      <c r="M58" s="56"/>
      <c r="N58" s="57"/>
      <c r="O58" s="57"/>
      <c r="P58" s="58"/>
      <c r="Q58" s="57"/>
      <c r="R58" s="57"/>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0">
        <f t="shared" si="1"/>
        <v>2709</v>
      </c>
      <c r="BB58" s="59">
        <f t="shared" si="2"/>
        <v>2709</v>
      </c>
      <c r="BC58" s="51" t="str">
        <f t="shared" si="3"/>
        <v>INR  Two Thousand Seven Hundred &amp; Nine  Only</v>
      </c>
      <c r="HZ58" s="14"/>
      <c r="IA58" s="14">
        <v>46</v>
      </c>
      <c r="IB58" s="14" t="s">
        <v>148</v>
      </c>
      <c r="IC58" s="14" t="s">
        <v>92</v>
      </c>
      <c r="ID58" s="14">
        <v>15</v>
      </c>
      <c r="IE58" s="13" t="s">
        <v>177</v>
      </c>
    </row>
    <row r="59" spans="1:238" s="13" customFormat="1" ht="63">
      <c r="A59" s="52">
        <v>47</v>
      </c>
      <c r="B59" s="61" t="s">
        <v>149</v>
      </c>
      <c r="C59" s="46" t="s">
        <v>93</v>
      </c>
      <c r="D59" s="65"/>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7"/>
      <c r="HZ59" s="14"/>
      <c r="IA59" s="14">
        <v>47</v>
      </c>
      <c r="IB59" s="14" t="s">
        <v>149</v>
      </c>
      <c r="IC59" s="14" t="s">
        <v>93</v>
      </c>
      <c r="ID59" s="14"/>
    </row>
    <row r="60" spans="1:239" s="13" customFormat="1" ht="31.5">
      <c r="A60" s="52">
        <v>48</v>
      </c>
      <c r="B60" s="61" t="s">
        <v>150</v>
      </c>
      <c r="C60" s="46" t="s">
        <v>94</v>
      </c>
      <c r="D60" s="47">
        <v>15</v>
      </c>
      <c r="E60" s="48" t="s">
        <v>177</v>
      </c>
      <c r="F60" s="49">
        <v>195.53</v>
      </c>
      <c r="G60" s="53"/>
      <c r="H60" s="53"/>
      <c r="I60" s="54" t="s">
        <v>33</v>
      </c>
      <c r="J60" s="55">
        <f t="shared" si="0"/>
        <v>1</v>
      </c>
      <c r="K60" s="53" t="s">
        <v>34</v>
      </c>
      <c r="L60" s="53" t="s">
        <v>4</v>
      </c>
      <c r="M60" s="56"/>
      <c r="N60" s="57"/>
      <c r="O60" s="57"/>
      <c r="P60" s="58"/>
      <c r="Q60" s="57"/>
      <c r="R60" s="57"/>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0">
        <f t="shared" si="1"/>
        <v>2933</v>
      </c>
      <c r="BB60" s="59">
        <f t="shared" si="2"/>
        <v>2933</v>
      </c>
      <c r="BC60" s="51" t="str">
        <f t="shared" si="3"/>
        <v>INR  Two Thousand Nine Hundred &amp; Thirty Three  Only</v>
      </c>
      <c r="HZ60" s="14"/>
      <c r="IA60" s="14">
        <v>48</v>
      </c>
      <c r="IB60" s="14" t="s">
        <v>150</v>
      </c>
      <c r="IC60" s="14" t="s">
        <v>94</v>
      </c>
      <c r="ID60" s="14">
        <v>15</v>
      </c>
      <c r="IE60" s="13" t="s">
        <v>177</v>
      </c>
    </row>
    <row r="61" spans="1:239" s="13" customFormat="1" ht="31.5">
      <c r="A61" s="52">
        <v>49</v>
      </c>
      <c r="B61" s="61" t="s">
        <v>151</v>
      </c>
      <c r="C61" s="46" t="s">
        <v>95</v>
      </c>
      <c r="D61" s="47">
        <v>15</v>
      </c>
      <c r="E61" s="48" t="s">
        <v>177</v>
      </c>
      <c r="F61" s="49">
        <v>224.46</v>
      </c>
      <c r="G61" s="53"/>
      <c r="H61" s="53"/>
      <c r="I61" s="54" t="s">
        <v>33</v>
      </c>
      <c r="J61" s="55">
        <f t="shared" si="0"/>
        <v>1</v>
      </c>
      <c r="K61" s="53" t="s">
        <v>34</v>
      </c>
      <c r="L61" s="53" t="s">
        <v>4</v>
      </c>
      <c r="M61" s="56"/>
      <c r="N61" s="57"/>
      <c r="O61" s="57"/>
      <c r="P61" s="58"/>
      <c r="Q61" s="57"/>
      <c r="R61" s="57"/>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0">
        <f t="shared" si="1"/>
        <v>3367</v>
      </c>
      <c r="BB61" s="59">
        <f t="shared" si="2"/>
        <v>3367</v>
      </c>
      <c r="BC61" s="51" t="str">
        <f t="shared" si="3"/>
        <v>INR  Three Thousand Three Hundred &amp; Sixty Seven  Only</v>
      </c>
      <c r="HZ61" s="14"/>
      <c r="IA61" s="14">
        <v>49</v>
      </c>
      <c r="IB61" s="14" t="s">
        <v>151</v>
      </c>
      <c r="IC61" s="14" t="s">
        <v>95</v>
      </c>
      <c r="ID61" s="14">
        <v>15</v>
      </c>
      <c r="IE61" s="13" t="s">
        <v>177</v>
      </c>
    </row>
    <row r="62" spans="1:238" s="13" customFormat="1" ht="31.5">
      <c r="A62" s="52">
        <v>50</v>
      </c>
      <c r="B62" s="61" t="s">
        <v>152</v>
      </c>
      <c r="C62" s="46" t="s">
        <v>96</v>
      </c>
      <c r="D62" s="6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7"/>
      <c r="HZ62" s="14"/>
      <c r="IA62" s="14">
        <v>50</v>
      </c>
      <c r="IB62" s="14" t="s">
        <v>152</v>
      </c>
      <c r="IC62" s="14" t="s">
        <v>96</v>
      </c>
      <c r="ID62" s="14"/>
    </row>
    <row r="63" spans="1:239" s="13" customFormat="1" ht="29.25" customHeight="1">
      <c r="A63" s="52">
        <v>51</v>
      </c>
      <c r="B63" s="61" t="s">
        <v>153</v>
      </c>
      <c r="C63" s="46" t="s">
        <v>97</v>
      </c>
      <c r="D63" s="47">
        <v>2</v>
      </c>
      <c r="E63" s="48" t="s">
        <v>168</v>
      </c>
      <c r="F63" s="49">
        <v>261.29</v>
      </c>
      <c r="G63" s="53"/>
      <c r="H63" s="53"/>
      <c r="I63" s="54" t="s">
        <v>33</v>
      </c>
      <c r="J63" s="55">
        <f t="shared" si="0"/>
        <v>1</v>
      </c>
      <c r="K63" s="53" t="s">
        <v>34</v>
      </c>
      <c r="L63" s="53" t="s">
        <v>4</v>
      </c>
      <c r="M63" s="56"/>
      <c r="N63" s="57"/>
      <c r="O63" s="57"/>
      <c r="P63" s="58"/>
      <c r="Q63" s="57"/>
      <c r="R63" s="57"/>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0">
        <f t="shared" si="1"/>
        <v>523</v>
      </c>
      <c r="BB63" s="59">
        <f t="shared" si="2"/>
        <v>523</v>
      </c>
      <c r="BC63" s="51" t="str">
        <f t="shared" si="3"/>
        <v>INR  Five Hundred &amp; Twenty Three  Only</v>
      </c>
      <c r="HZ63" s="14"/>
      <c r="IA63" s="14">
        <v>51</v>
      </c>
      <c r="IB63" s="62" t="s">
        <v>153</v>
      </c>
      <c r="IC63" s="14" t="s">
        <v>97</v>
      </c>
      <c r="ID63" s="14">
        <v>2</v>
      </c>
      <c r="IE63" s="13" t="s">
        <v>168</v>
      </c>
    </row>
    <row r="64" spans="1:239" s="13" customFormat="1" ht="15.75">
      <c r="A64" s="52">
        <v>52</v>
      </c>
      <c r="B64" s="61" t="s">
        <v>154</v>
      </c>
      <c r="C64" s="46" t="s">
        <v>98</v>
      </c>
      <c r="D64" s="47">
        <v>15</v>
      </c>
      <c r="E64" s="48" t="s">
        <v>168</v>
      </c>
      <c r="F64" s="49">
        <v>286.72</v>
      </c>
      <c r="G64" s="53"/>
      <c r="H64" s="53"/>
      <c r="I64" s="54" t="s">
        <v>33</v>
      </c>
      <c r="J64" s="55">
        <f t="shared" si="0"/>
        <v>1</v>
      </c>
      <c r="K64" s="53" t="s">
        <v>34</v>
      </c>
      <c r="L64" s="53" t="s">
        <v>4</v>
      </c>
      <c r="M64" s="56"/>
      <c r="N64" s="57"/>
      <c r="O64" s="57"/>
      <c r="P64" s="58"/>
      <c r="Q64" s="57"/>
      <c r="R64" s="57"/>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0">
        <f t="shared" si="1"/>
        <v>4301</v>
      </c>
      <c r="BB64" s="59">
        <f t="shared" si="2"/>
        <v>4301</v>
      </c>
      <c r="BC64" s="51" t="str">
        <f t="shared" si="3"/>
        <v>INR  Four Thousand Three Hundred &amp; One  Only</v>
      </c>
      <c r="HZ64" s="14"/>
      <c r="IA64" s="14">
        <v>52</v>
      </c>
      <c r="IB64" s="14" t="s">
        <v>154</v>
      </c>
      <c r="IC64" s="14" t="s">
        <v>98</v>
      </c>
      <c r="ID64" s="14">
        <v>15</v>
      </c>
      <c r="IE64" s="13" t="s">
        <v>168</v>
      </c>
    </row>
    <row r="65" spans="1:239" s="13" customFormat="1" ht="15.75">
      <c r="A65" s="52">
        <v>53</v>
      </c>
      <c r="B65" s="61" t="s">
        <v>155</v>
      </c>
      <c r="C65" s="46" t="s">
        <v>99</v>
      </c>
      <c r="D65" s="47">
        <v>15</v>
      </c>
      <c r="E65" s="48" t="s">
        <v>168</v>
      </c>
      <c r="F65" s="49">
        <v>300.75</v>
      </c>
      <c r="G65" s="53"/>
      <c r="H65" s="53"/>
      <c r="I65" s="54" t="s">
        <v>33</v>
      </c>
      <c r="J65" s="55">
        <f t="shared" si="0"/>
        <v>1</v>
      </c>
      <c r="K65" s="53" t="s">
        <v>34</v>
      </c>
      <c r="L65" s="53" t="s">
        <v>4</v>
      </c>
      <c r="M65" s="56"/>
      <c r="N65" s="57"/>
      <c r="O65" s="57"/>
      <c r="P65" s="58"/>
      <c r="Q65" s="57"/>
      <c r="R65" s="57"/>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0">
        <f t="shared" si="1"/>
        <v>4511</v>
      </c>
      <c r="BB65" s="59">
        <f t="shared" si="2"/>
        <v>4511</v>
      </c>
      <c r="BC65" s="51" t="str">
        <f t="shared" si="3"/>
        <v>INR  Four Thousand Five Hundred &amp; Eleven  Only</v>
      </c>
      <c r="HZ65" s="14"/>
      <c r="IA65" s="14">
        <v>53</v>
      </c>
      <c r="IB65" s="14" t="s">
        <v>155</v>
      </c>
      <c r="IC65" s="14" t="s">
        <v>99</v>
      </c>
      <c r="ID65" s="14">
        <v>15</v>
      </c>
      <c r="IE65" s="13" t="s">
        <v>168</v>
      </c>
    </row>
    <row r="66" spans="1:239" s="13" customFormat="1" ht="31.5">
      <c r="A66" s="52">
        <v>54</v>
      </c>
      <c r="B66" s="61" t="s">
        <v>156</v>
      </c>
      <c r="C66" s="46" t="s">
        <v>100</v>
      </c>
      <c r="D66" s="47">
        <v>30</v>
      </c>
      <c r="E66" s="48" t="s">
        <v>168</v>
      </c>
      <c r="F66" s="49">
        <v>352.48</v>
      </c>
      <c r="G66" s="53"/>
      <c r="H66" s="53"/>
      <c r="I66" s="54" t="s">
        <v>33</v>
      </c>
      <c r="J66" s="55">
        <f t="shared" si="0"/>
        <v>1</v>
      </c>
      <c r="K66" s="53" t="s">
        <v>34</v>
      </c>
      <c r="L66" s="53" t="s">
        <v>4</v>
      </c>
      <c r="M66" s="56"/>
      <c r="N66" s="57"/>
      <c r="O66" s="57"/>
      <c r="P66" s="58"/>
      <c r="Q66" s="57"/>
      <c r="R66" s="57"/>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0">
        <f t="shared" si="1"/>
        <v>10574</v>
      </c>
      <c r="BB66" s="59">
        <f t="shared" si="2"/>
        <v>10574</v>
      </c>
      <c r="BC66" s="51" t="str">
        <f t="shared" si="3"/>
        <v>INR  Ten Thousand Five Hundred &amp; Seventy Four  Only</v>
      </c>
      <c r="HZ66" s="14"/>
      <c r="IA66" s="14">
        <v>54</v>
      </c>
      <c r="IB66" s="14" t="s">
        <v>156</v>
      </c>
      <c r="IC66" s="14" t="s">
        <v>100</v>
      </c>
      <c r="ID66" s="14">
        <v>30</v>
      </c>
      <c r="IE66" s="13" t="s">
        <v>168</v>
      </c>
    </row>
    <row r="67" spans="1:238" s="13" customFormat="1" ht="47.25">
      <c r="A67" s="52">
        <v>55</v>
      </c>
      <c r="B67" s="61" t="s">
        <v>157</v>
      </c>
      <c r="C67" s="46" t="s">
        <v>101</v>
      </c>
      <c r="D67" s="65"/>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7"/>
      <c r="HZ67" s="14"/>
      <c r="IA67" s="14">
        <v>55</v>
      </c>
      <c r="IB67" s="14" t="s">
        <v>157</v>
      </c>
      <c r="IC67" s="14" t="s">
        <v>101</v>
      </c>
      <c r="ID67" s="14"/>
    </row>
    <row r="68" spans="1:239" s="13" customFormat="1" ht="15.75">
      <c r="A68" s="52">
        <v>56</v>
      </c>
      <c r="B68" s="61" t="s">
        <v>158</v>
      </c>
      <c r="C68" s="46" t="s">
        <v>102</v>
      </c>
      <c r="D68" s="47">
        <v>30</v>
      </c>
      <c r="E68" s="48" t="s">
        <v>168</v>
      </c>
      <c r="F68" s="49">
        <v>90.31</v>
      </c>
      <c r="G68" s="53"/>
      <c r="H68" s="53"/>
      <c r="I68" s="54" t="s">
        <v>33</v>
      </c>
      <c r="J68" s="55">
        <f t="shared" si="0"/>
        <v>1</v>
      </c>
      <c r="K68" s="53" t="s">
        <v>34</v>
      </c>
      <c r="L68" s="53" t="s">
        <v>4</v>
      </c>
      <c r="M68" s="56"/>
      <c r="N68" s="57"/>
      <c r="O68" s="57"/>
      <c r="P68" s="58"/>
      <c r="Q68" s="57"/>
      <c r="R68" s="57"/>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0">
        <f t="shared" si="1"/>
        <v>2709</v>
      </c>
      <c r="BB68" s="59">
        <f t="shared" si="2"/>
        <v>2709</v>
      </c>
      <c r="BC68" s="51" t="str">
        <f t="shared" si="3"/>
        <v>INR  Two Thousand Seven Hundred &amp; Nine  Only</v>
      </c>
      <c r="HZ68" s="14"/>
      <c r="IA68" s="14">
        <v>56</v>
      </c>
      <c r="IB68" s="14" t="s">
        <v>158</v>
      </c>
      <c r="IC68" s="14" t="s">
        <v>102</v>
      </c>
      <c r="ID68" s="14">
        <v>30</v>
      </c>
      <c r="IE68" s="13" t="s">
        <v>168</v>
      </c>
    </row>
    <row r="69" spans="1:239" s="13" customFormat="1" ht="15.75">
      <c r="A69" s="52">
        <v>57</v>
      </c>
      <c r="B69" s="61" t="s">
        <v>159</v>
      </c>
      <c r="C69" s="46" t="s">
        <v>103</v>
      </c>
      <c r="D69" s="47">
        <v>30</v>
      </c>
      <c r="E69" s="48" t="s">
        <v>168</v>
      </c>
      <c r="F69" s="49">
        <v>136.78</v>
      </c>
      <c r="G69" s="53"/>
      <c r="H69" s="53"/>
      <c r="I69" s="54" t="s">
        <v>33</v>
      </c>
      <c r="J69" s="55">
        <f t="shared" si="0"/>
        <v>1</v>
      </c>
      <c r="K69" s="53" t="s">
        <v>34</v>
      </c>
      <c r="L69" s="53" t="s">
        <v>4</v>
      </c>
      <c r="M69" s="56"/>
      <c r="N69" s="57"/>
      <c r="O69" s="57"/>
      <c r="P69" s="58"/>
      <c r="Q69" s="57"/>
      <c r="R69" s="57"/>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0">
        <f t="shared" si="1"/>
        <v>4103</v>
      </c>
      <c r="BB69" s="59">
        <f t="shared" si="2"/>
        <v>4103</v>
      </c>
      <c r="BC69" s="51" t="str">
        <f t="shared" si="3"/>
        <v>INR  Four Thousand One Hundred &amp; Three  Only</v>
      </c>
      <c r="HZ69" s="14"/>
      <c r="IA69" s="14">
        <v>57</v>
      </c>
      <c r="IB69" s="14" t="s">
        <v>159</v>
      </c>
      <c r="IC69" s="14" t="s">
        <v>103</v>
      </c>
      <c r="ID69" s="14">
        <v>30</v>
      </c>
      <c r="IE69" s="13" t="s">
        <v>168</v>
      </c>
    </row>
    <row r="70" spans="1:239" s="13" customFormat="1" ht="15.75">
      <c r="A70" s="52">
        <v>58</v>
      </c>
      <c r="B70" s="61" t="s">
        <v>160</v>
      </c>
      <c r="C70" s="46" t="s">
        <v>104</v>
      </c>
      <c r="D70" s="47">
        <v>5</v>
      </c>
      <c r="E70" s="48" t="s">
        <v>168</v>
      </c>
      <c r="F70" s="49">
        <v>35.07</v>
      </c>
      <c r="G70" s="53"/>
      <c r="H70" s="53"/>
      <c r="I70" s="54" t="s">
        <v>33</v>
      </c>
      <c r="J70" s="55">
        <f t="shared" si="0"/>
        <v>1</v>
      </c>
      <c r="K70" s="53" t="s">
        <v>34</v>
      </c>
      <c r="L70" s="53" t="s">
        <v>4</v>
      </c>
      <c r="M70" s="56"/>
      <c r="N70" s="57"/>
      <c r="O70" s="57"/>
      <c r="P70" s="58"/>
      <c r="Q70" s="57"/>
      <c r="R70" s="57"/>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0">
        <f t="shared" si="1"/>
        <v>175</v>
      </c>
      <c r="BB70" s="59">
        <f t="shared" si="2"/>
        <v>175</v>
      </c>
      <c r="BC70" s="51" t="str">
        <f t="shared" si="3"/>
        <v>INR  One Hundred &amp; Seventy Five  Only</v>
      </c>
      <c r="HZ70" s="14"/>
      <c r="IA70" s="14">
        <v>58</v>
      </c>
      <c r="IB70" s="14" t="s">
        <v>160</v>
      </c>
      <c r="IC70" s="14" t="s">
        <v>104</v>
      </c>
      <c r="ID70" s="14">
        <v>5</v>
      </c>
      <c r="IE70" s="13" t="s">
        <v>168</v>
      </c>
    </row>
    <row r="71" spans="1:238" s="13" customFormat="1" ht="63">
      <c r="A71" s="52">
        <v>59</v>
      </c>
      <c r="B71" s="61" t="s">
        <v>161</v>
      </c>
      <c r="C71" s="46" t="s">
        <v>105</v>
      </c>
      <c r="D71" s="65"/>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7"/>
      <c r="HZ71" s="14"/>
      <c r="IA71" s="14">
        <v>59</v>
      </c>
      <c r="IB71" s="14" t="s">
        <v>161</v>
      </c>
      <c r="IC71" s="14" t="s">
        <v>105</v>
      </c>
      <c r="ID71" s="14"/>
    </row>
    <row r="72" spans="1:239" s="13" customFormat="1" ht="31.5">
      <c r="A72" s="52">
        <v>60</v>
      </c>
      <c r="B72" s="61" t="s">
        <v>181</v>
      </c>
      <c r="C72" s="46" t="s">
        <v>106</v>
      </c>
      <c r="D72" s="47">
        <v>30</v>
      </c>
      <c r="E72" s="48" t="s">
        <v>168</v>
      </c>
      <c r="F72" s="49">
        <v>1743</v>
      </c>
      <c r="G72" s="53"/>
      <c r="H72" s="53"/>
      <c r="I72" s="54" t="s">
        <v>33</v>
      </c>
      <c r="J72" s="55">
        <f t="shared" si="0"/>
        <v>1</v>
      </c>
      <c r="K72" s="53" t="s">
        <v>34</v>
      </c>
      <c r="L72" s="53" t="s">
        <v>4</v>
      </c>
      <c r="M72" s="56"/>
      <c r="N72" s="57"/>
      <c r="O72" s="57"/>
      <c r="P72" s="58"/>
      <c r="Q72" s="57"/>
      <c r="R72" s="57"/>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0">
        <f t="shared" si="1"/>
        <v>52290</v>
      </c>
      <c r="BB72" s="59">
        <f t="shared" si="2"/>
        <v>52290</v>
      </c>
      <c r="BC72" s="51" t="str">
        <f t="shared" si="3"/>
        <v>INR  Fifty Two Thousand Two Hundred &amp; Ninety  Only</v>
      </c>
      <c r="HZ72" s="14"/>
      <c r="IA72" s="14">
        <v>60</v>
      </c>
      <c r="IB72" s="14" t="s">
        <v>181</v>
      </c>
      <c r="IC72" s="14" t="s">
        <v>106</v>
      </c>
      <c r="ID72" s="14">
        <v>30</v>
      </c>
      <c r="IE72" s="13" t="s">
        <v>168</v>
      </c>
    </row>
    <row r="73" spans="1:239" s="13" customFormat="1" ht="31.5">
      <c r="A73" s="52">
        <v>61</v>
      </c>
      <c r="B73" s="61" t="s">
        <v>182</v>
      </c>
      <c r="C73" s="46" t="s">
        <v>107</v>
      </c>
      <c r="D73" s="47">
        <v>30</v>
      </c>
      <c r="E73" s="48" t="s">
        <v>168</v>
      </c>
      <c r="F73" s="49">
        <v>359</v>
      </c>
      <c r="G73" s="53"/>
      <c r="H73" s="53"/>
      <c r="I73" s="54" t="s">
        <v>33</v>
      </c>
      <c r="J73" s="55">
        <f t="shared" si="0"/>
        <v>1</v>
      </c>
      <c r="K73" s="53" t="s">
        <v>34</v>
      </c>
      <c r="L73" s="53" t="s">
        <v>4</v>
      </c>
      <c r="M73" s="56"/>
      <c r="N73" s="57"/>
      <c r="O73" s="57"/>
      <c r="P73" s="58"/>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0">
        <f t="shared" si="1"/>
        <v>10770</v>
      </c>
      <c r="BB73" s="59">
        <f t="shared" si="2"/>
        <v>10770</v>
      </c>
      <c r="BC73" s="51" t="str">
        <f t="shared" si="3"/>
        <v>INR  Ten Thousand Seven Hundred &amp; Seventy  Only</v>
      </c>
      <c r="HZ73" s="14"/>
      <c r="IA73" s="14">
        <v>61</v>
      </c>
      <c r="IB73" s="14" t="s">
        <v>182</v>
      </c>
      <c r="IC73" s="14" t="s">
        <v>107</v>
      </c>
      <c r="ID73" s="14">
        <v>30</v>
      </c>
      <c r="IE73" s="13" t="s">
        <v>168</v>
      </c>
    </row>
    <row r="74" spans="1:239" s="13" customFormat="1" ht="15.75">
      <c r="A74" s="52">
        <v>62</v>
      </c>
      <c r="B74" s="61" t="s">
        <v>183</v>
      </c>
      <c r="C74" s="46" t="s">
        <v>108</v>
      </c>
      <c r="D74" s="47">
        <v>30</v>
      </c>
      <c r="E74" s="48" t="s">
        <v>168</v>
      </c>
      <c r="F74" s="49">
        <v>642</v>
      </c>
      <c r="G74" s="53"/>
      <c r="H74" s="53"/>
      <c r="I74" s="54" t="s">
        <v>33</v>
      </c>
      <c r="J74" s="55">
        <f t="shared" si="0"/>
        <v>1</v>
      </c>
      <c r="K74" s="53" t="s">
        <v>34</v>
      </c>
      <c r="L74" s="53" t="s">
        <v>4</v>
      </c>
      <c r="M74" s="56"/>
      <c r="N74" s="57"/>
      <c r="O74" s="57"/>
      <c r="P74" s="58"/>
      <c r="Q74" s="57"/>
      <c r="R74" s="57"/>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0">
        <f t="shared" si="1"/>
        <v>19260</v>
      </c>
      <c r="BB74" s="59">
        <f t="shared" si="2"/>
        <v>19260</v>
      </c>
      <c r="BC74" s="51" t="str">
        <f t="shared" si="3"/>
        <v>INR  Nineteen Thousand Two Hundred &amp; Sixty  Only</v>
      </c>
      <c r="HZ74" s="14"/>
      <c r="IA74" s="14">
        <v>62</v>
      </c>
      <c r="IB74" s="14" t="s">
        <v>183</v>
      </c>
      <c r="IC74" s="14" t="s">
        <v>108</v>
      </c>
      <c r="ID74" s="14">
        <v>30</v>
      </c>
      <c r="IE74" s="13" t="s">
        <v>168</v>
      </c>
    </row>
    <row r="75" spans="1:239" s="13" customFormat="1" ht="31.5">
      <c r="A75" s="52">
        <v>63</v>
      </c>
      <c r="B75" s="61" t="s">
        <v>162</v>
      </c>
      <c r="C75" s="46" t="s">
        <v>109</v>
      </c>
      <c r="D75" s="47">
        <v>30</v>
      </c>
      <c r="E75" s="48" t="s">
        <v>169</v>
      </c>
      <c r="F75" s="49">
        <v>140</v>
      </c>
      <c r="G75" s="53"/>
      <c r="H75" s="53"/>
      <c r="I75" s="54" t="s">
        <v>33</v>
      </c>
      <c r="J75" s="55">
        <f t="shared" si="0"/>
        <v>1</v>
      </c>
      <c r="K75" s="53" t="s">
        <v>34</v>
      </c>
      <c r="L75" s="53" t="s">
        <v>4</v>
      </c>
      <c r="M75" s="56"/>
      <c r="N75" s="57"/>
      <c r="O75" s="57"/>
      <c r="P75" s="58"/>
      <c r="Q75" s="57"/>
      <c r="R75" s="57"/>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0">
        <f t="shared" si="1"/>
        <v>4200</v>
      </c>
      <c r="BB75" s="59">
        <f t="shared" si="2"/>
        <v>4200</v>
      </c>
      <c r="BC75" s="51" t="str">
        <f t="shared" si="3"/>
        <v>INR  Four Thousand Two Hundred    Only</v>
      </c>
      <c r="HZ75" s="14"/>
      <c r="IA75" s="14">
        <v>63</v>
      </c>
      <c r="IB75" s="14" t="s">
        <v>162</v>
      </c>
      <c r="IC75" s="14" t="s">
        <v>109</v>
      </c>
      <c r="ID75" s="14">
        <v>30</v>
      </c>
      <c r="IE75" s="13" t="s">
        <v>169</v>
      </c>
    </row>
    <row r="76" spans="1:238" s="13" customFormat="1" ht="31.5">
      <c r="A76" s="52">
        <v>64</v>
      </c>
      <c r="B76" s="61" t="s">
        <v>163</v>
      </c>
      <c r="C76" s="46" t="s">
        <v>110</v>
      </c>
      <c r="D76" s="65"/>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7"/>
      <c r="HZ76" s="14"/>
      <c r="IA76" s="14">
        <v>64</v>
      </c>
      <c r="IB76" s="14" t="s">
        <v>163</v>
      </c>
      <c r="IC76" s="14" t="s">
        <v>110</v>
      </c>
      <c r="ID76" s="14"/>
    </row>
    <row r="77" spans="1:239" s="13" customFormat="1" ht="28.5" customHeight="1">
      <c r="A77" s="52">
        <v>65</v>
      </c>
      <c r="B77" s="61" t="s">
        <v>164</v>
      </c>
      <c r="C77" s="46" t="s">
        <v>111</v>
      </c>
      <c r="D77" s="47">
        <v>5</v>
      </c>
      <c r="E77" s="48" t="s">
        <v>168</v>
      </c>
      <c r="F77" s="49">
        <v>96</v>
      </c>
      <c r="G77" s="53"/>
      <c r="H77" s="53"/>
      <c r="I77" s="54" t="s">
        <v>33</v>
      </c>
      <c r="J77" s="55">
        <f t="shared" si="0"/>
        <v>1</v>
      </c>
      <c r="K77" s="53" t="s">
        <v>34</v>
      </c>
      <c r="L77" s="53" t="s">
        <v>4</v>
      </c>
      <c r="M77" s="56"/>
      <c r="N77" s="57"/>
      <c r="O77" s="57"/>
      <c r="P77" s="58"/>
      <c r="Q77" s="57"/>
      <c r="R77" s="57"/>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0">
        <f t="shared" si="1"/>
        <v>480</v>
      </c>
      <c r="BB77" s="59">
        <f t="shared" si="2"/>
        <v>480</v>
      </c>
      <c r="BC77" s="51" t="str">
        <f t="shared" si="3"/>
        <v>INR  Four Hundred &amp; Eighty  Only</v>
      </c>
      <c r="HZ77" s="14"/>
      <c r="IA77" s="14">
        <v>65</v>
      </c>
      <c r="IB77" s="62" t="s">
        <v>164</v>
      </c>
      <c r="IC77" s="14" t="s">
        <v>111</v>
      </c>
      <c r="ID77" s="14">
        <v>5</v>
      </c>
      <c r="IE77" s="13" t="s">
        <v>168</v>
      </c>
    </row>
    <row r="78" spans="1:239" s="13" customFormat="1" ht="27" customHeight="1">
      <c r="A78" s="52">
        <v>66</v>
      </c>
      <c r="B78" s="61" t="s">
        <v>165</v>
      </c>
      <c r="C78" s="46" t="s">
        <v>112</v>
      </c>
      <c r="D78" s="47">
        <v>30</v>
      </c>
      <c r="E78" s="48" t="s">
        <v>168</v>
      </c>
      <c r="F78" s="49">
        <v>74</v>
      </c>
      <c r="G78" s="53"/>
      <c r="H78" s="53"/>
      <c r="I78" s="54" t="s">
        <v>33</v>
      </c>
      <c r="J78" s="55">
        <f t="shared" si="0"/>
        <v>1</v>
      </c>
      <c r="K78" s="53" t="s">
        <v>34</v>
      </c>
      <c r="L78" s="53" t="s">
        <v>4</v>
      </c>
      <c r="M78" s="56"/>
      <c r="N78" s="57"/>
      <c r="O78" s="57"/>
      <c r="P78" s="58"/>
      <c r="Q78" s="57"/>
      <c r="R78" s="57"/>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0">
        <f t="shared" si="1"/>
        <v>2220</v>
      </c>
      <c r="BB78" s="59">
        <f t="shared" si="2"/>
        <v>2220</v>
      </c>
      <c r="BC78" s="51" t="str">
        <f t="shared" si="3"/>
        <v>INR  Two Thousand Two Hundred &amp; Twenty  Only</v>
      </c>
      <c r="HZ78" s="14"/>
      <c r="IA78" s="14">
        <v>66</v>
      </c>
      <c r="IB78" s="62" t="s">
        <v>165</v>
      </c>
      <c r="IC78" s="14" t="s">
        <v>112</v>
      </c>
      <c r="ID78" s="14">
        <v>30</v>
      </c>
      <c r="IE78" s="13" t="s">
        <v>168</v>
      </c>
    </row>
    <row r="79" spans="1:239" s="13" customFormat="1" ht="25.5" customHeight="1">
      <c r="A79" s="52">
        <v>67</v>
      </c>
      <c r="B79" s="61" t="s">
        <v>166</v>
      </c>
      <c r="C79" s="46"/>
      <c r="D79" s="47">
        <v>30</v>
      </c>
      <c r="E79" s="48" t="s">
        <v>168</v>
      </c>
      <c r="F79" s="49">
        <v>66</v>
      </c>
      <c r="G79" s="53"/>
      <c r="H79" s="53"/>
      <c r="I79" s="54" t="s">
        <v>33</v>
      </c>
      <c r="J79" s="55">
        <f t="shared" si="0"/>
        <v>1</v>
      </c>
      <c r="K79" s="53" t="s">
        <v>34</v>
      </c>
      <c r="L79" s="53" t="s">
        <v>4</v>
      </c>
      <c r="M79" s="56"/>
      <c r="N79" s="57"/>
      <c r="O79" s="57"/>
      <c r="P79" s="58"/>
      <c r="Q79" s="57"/>
      <c r="R79" s="57"/>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0">
        <f t="shared" si="1"/>
        <v>1980</v>
      </c>
      <c r="BB79" s="59">
        <f t="shared" si="2"/>
        <v>1980</v>
      </c>
      <c r="BC79" s="51" t="str">
        <f t="shared" si="3"/>
        <v>INR  One Thousand Nine Hundred &amp; Eighty  Only</v>
      </c>
      <c r="HZ79" s="14"/>
      <c r="IA79" s="14">
        <v>67</v>
      </c>
      <c r="IB79" s="62" t="s">
        <v>166</v>
      </c>
      <c r="IC79" s="14"/>
      <c r="ID79" s="14">
        <v>30</v>
      </c>
      <c r="IE79" s="13" t="s">
        <v>168</v>
      </c>
    </row>
    <row r="80" spans="1:239" s="13" customFormat="1" ht="15.75">
      <c r="A80" s="52">
        <v>68</v>
      </c>
      <c r="B80" s="61" t="s">
        <v>167</v>
      </c>
      <c r="C80" s="46" t="s">
        <v>113</v>
      </c>
      <c r="D80" s="47">
        <v>30</v>
      </c>
      <c r="E80" s="48" t="s">
        <v>168</v>
      </c>
      <c r="F80" s="49">
        <v>50</v>
      </c>
      <c r="G80" s="53"/>
      <c r="H80" s="53"/>
      <c r="I80" s="54" t="s">
        <v>33</v>
      </c>
      <c r="J80" s="55">
        <f>IF(I80="Less(-)",-1,1)</f>
        <v>1</v>
      </c>
      <c r="K80" s="53" t="s">
        <v>34</v>
      </c>
      <c r="L80" s="53" t="s">
        <v>4</v>
      </c>
      <c r="M80" s="56"/>
      <c r="N80" s="57"/>
      <c r="O80" s="57"/>
      <c r="P80" s="58"/>
      <c r="Q80" s="57"/>
      <c r="R80" s="57"/>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0">
        <f>ROUND(total_amount_ba($B$2,$D$2,D80,F80,J80,K80,M80),0)</f>
        <v>1500</v>
      </c>
      <c r="BB80" s="59">
        <f>BA80+SUM(N80:AZ80)</f>
        <v>1500</v>
      </c>
      <c r="BC80" s="51" t="str">
        <f>SpellNumber(L80,BB80)</f>
        <v>INR  One Thousand Five Hundred    Only</v>
      </c>
      <c r="HZ80" s="14"/>
      <c r="IA80" s="14">
        <v>68</v>
      </c>
      <c r="IB80" s="14" t="s">
        <v>167</v>
      </c>
      <c r="IC80" s="14" t="s">
        <v>113</v>
      </c>
      <c r="ID80" s="14">
        <v>30</v>
      </c>
      <c r="IE80" s="13" t="s">
        <v>168</v>
      </c>
    </row>
    <row r="81" spans="1:237" ht="37.5">
      <c r="A81" s="20" t="s">
        <v>35</v>
      </c>
      <c r="B81" s="24"/>
      <c r="C81" s="25"/>
      <c r="D81" s="29"/>
      <c r="E81" s="29"/>
      <c r="F81" s="29"/>
      <c r="G81" s="29"/>
      <c r="H81" s="30"/>
      <c r="I81" s="30"/>
      <c r="J81" s="30"/>
      <c r="K81" s="30"/>
      <c r="L81" s="31"/>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3">
        <f>SUM(BA3:BA80)</f>
        <v>566719</v>
      </c>
      <c r="BB81" s="34" t="e">
        <f>SUM(#REF!)</f>
        <v>#REF!</v>
      </c>
      <c r="BC81" s="35" t="str">
        <f>SpellNumber(L81,BA81)</f>
        <v>  Five Lakh Sixty Six Thousand Seven Hundred &amp; Nineteen  Only</v>
      </c>
      <c r="IA81" s="3" t="s">
        <v>35</v>
      </c>
      <c r="IC81" s="3">
        <v>29911889</v>
      </c>
    </row>
    <row r="82" spans="1:237" ht="36.75" customHeight="1">
      <c r="A82" s="19" t="s">
        <v>36</v>
      </c>
      <c r="B82" s="26"/>
      <c r="C82" s="27"/>
      <c r="D82" s="36"/>
      <c r="E82" s="37" t="s">
        <v>41</v>
      </c>
      <c r="F82" s="28"/>
      <c r="G82" s="38"/>
      <c r="H82" s="39"/>
      <c r="I82" s="39"/>
      <c r="J82" s="39"/>
      <c r="K82" s="40"/>
      <c r="L82" s="41"/>
      <c r="M82" s="4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43">
        <f>IF(ISBLANK(F82),0,IF(E82="Excess (+)",ROUND(BA81+(BA81*F82),0),IF(E82="Less (-)",ROUND(BA81+(BA81*F82*(-1)),0),IF(E82="At Par",BA81,0))))</f>
        <v>0</v>
      </c>
      <c r="BB82" s="44">
        <f>ROUND(BA82,0)</f>
        <v>0</v>
      </c>
      <c r="BC82" s="45" t="str">
        <f>SpellNumber($E$2,BB82)</f>
        <v>INR Zero Only</v>
      </c>
      <c r="IA82" s="3" t="s">
        <v>36</v>
      </c>
      <c r="IC82" s="3" t="s">
        <v>46</v>
      </c>
    </row>
    <row r="83" spans="1:237" ht="33.75" customHeight="1">
      <c r="A83" s="17" t="s">
        <v>37</v>
      </c>
      <c r="B83" s="17"/>
      <c r="C83" s="74" t="str">
        <f>BC82</f>
        <v>INR Zero Only</v>
      </c>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6"/>
      <c r="IA83" s="3" t="s">
        <v>37</v>
      </c>
      <c r="IC83" s="3" t="s">
        <v>45</v>
      </c>
    </row>
  </sheetData>
  <sheetProtection password="D850" sheet="1"/>
  <autoFilter ref="A11:BC83"/>
  <mergeCells count="27">
    <mergeCell ref="D17:BC17"/>
    <mergeCell ref="D23:BC23"/>
    <mergeCell ref="D29:BC29"/>
    <mergeCell ref="D30:BC30"/>
    <mergeCell ref="D35:BC35"/>
    <mergeCell ref="D39:BC39"/>
    <mergeCell ref="D24:BC24"/>
    <mergeCell ref="D41:BC41"/>
    <mergeCell ref="D42:BC42"/>
    <mergeCell ref="D47:BC47"/>
    <mergeCell ref="D49:BC49"/>
    <mergeCell ref="D51:BC51"/>
    <mergeCell ref="D55:BC55"/>
    <mergeCell ref="D59:BC59"/>
    <mergeCell ref="D62:BC62"/>
    <mergeCell ref="D67:BC67"/>
    <mergeCell ref="D71:BC71"/>
    <mergeCell ref="D76:BC76"/>
    <mergeCell ref="C83:BC83"/>
    <mergeCell ref="A9:BC9"/>
    <mergeCell ref="D13:BC13"/>
    <mergeCell ref="A1:L1"/>
    <mergeCell ref="A4:BC4"/>
    <mergeCell ref="A5:BC5"/>
    <mergeCell ref="A6:BC6"/>
    <mergeCell ref="A7:BC7"/>
    <mergeCell ref="B8:BC8"/>
  </mergeCells>
  <dataValidations count="19">
    <dataValidation type="list" allowBlank="1" showErrorMessage="1" sqref="E82">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2">
      <formula1>0</formula1>
      <formula2>99.9</formula2>
    </dataValidation>
    <dataValidation type="list" allowBlank="1" showErrorMessage="1" sqref="K14:K16 K18:K22 K77:K80 K31:K34 K36:K38 K40 K43:K46 K48 K50 K52:K54 K56:K58 K60:K61 K63:K66 K68:K70 K72:K75 K25:K28">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83 L76 L77 L78 L13 L14 L15 L16 L17 L18 L19 L20 L21 L22 L23 L24 L25 L26 L27 L28 L29 L30 L31 L32 L33 L34 L35 L36 L37 L38 L39 L40 L41 L42 L43 L44 L45 L46 L47 L48 L49 L50 L51 L52 L53 L54 L55 L56 L57 L58 L59 L60 L61 L62 L63 L64 L65 L66 L67 L68 L69 L70 L71 L72 L73 L74 L75 L80 L79">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2">
      <formula1>IF(E82="Select",-1,IF(E82="At Par",0,0))</formula1>
      <formula2>IF(E82="Select",-1,IF(E82="At Par",0,0.99))</formula2>
    </dataValidation>
    <dataValidation type="decimal" allowBlank="1" showInputMessage="1" showErrorMessage="1" promptTitle="Rate Entry" prompt="Please enter the Basic Price in Rupees for this item. " errorTitle="Invaid Entry" error="Only Numeric Values are allowed. " sqref="G14:H16 G18:H22 G77:H80 G31:H34 G36:H38 G40:H40 G43:H46 G48:H48 G50:H50 G52:H54 G56:H58 G60:H61 G63:H66 G68:H70 G72:H75 G25:H28">
      <formula1>0</formula1>
      <formula2>999999999999999</formula2>
    </dataValidation>
    <dataValidation allowBlank="1" showInputMessage="1" showErrorMessage="1" promptTitle="Addition / Deduction" prompt="Please Choose the correct One" sqref="J14:J16 J18:J22 J77:J80 J31:J34 J36:J38 J40 J43:J46 J48 J50 J52:J54 J56:J58 J60:J61 J63:J66 J68:J70 J72:J75 J25:J28"/>
    <dataValidation type="list" showErrorMessage="1" sqref="I14:I16 I18:I22 I77:I80 I31:I34 I36:I38 I40 I43:I46 I48 I50 I52:I54 I56:I58 I60:I61 I63:I66 I68:I70 I72:I75 I25:I28">
      <formula1>"Excess(+),Less(-)"</formula1>
    </dataValidation>
    <dataValidation type="decimal" allowBlank="1" showInputMessage="1" showErrorMessage="1" promptTitle="Rate Entry" prompt="Please enter the Other Taxes2 in Rupees for this item. " errorTitle="Invaid Entry" error="Only Numeric Values are allowed. " sqref="N14:O16 N18:O22 N77:O80 N31:O34 N36:O38 N40:O40 N43:O46 N48:O48 N50:O50 N52:O54 N56:O58 N60:O61 N63:O66 N68:O70 N72:O75 N25: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6 R18:R22 R77:R80 R31:R34 R36:R38 R40 R43:R46 R48 R50 R52:R54 R56:R58 R60:R61 R63:R66 R68:R70 R72:R75 R25: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6 Q18:Q22 Q77:Q80 Q31:Q34 Q36:Q38 Q40 Q43:Q46 Q48 Q50 Q52:Q54 Q56:Q58 Q60:Q61 Q63:Q66 Q68:Q70 Q72:Q75 Q25:Q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M18:M22 M77:M80 M31:M34 M36:M38 M40 M43:M46 M48 M50 M52:M54 M56:M58 M60:M61 M63:M66 M68:M70 M72:M75 M25:M28">
      <formula1>0</formula1>
      <formula2>999999999999999</formula2>
    </dataValidation>
    <dataValidation type="decimal" allowBlank="1" showInputMessage="1" showErrorMessage="1" promptTitle="Quantity" prompt="Please enter the Quantity for this item. " errorTitle="Invalid Entry" error="Only Numeric Values are allowed. " sqref="D14:D16 D18:D22 D77:D80 D31:D34 D36:D38 D40 D43:D46 D48 D50 D52:D54 D56:D58 D60:D61 D63:D66 D68:D70 D72:D75 D25:D2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6 F18:F22 F77:F80 F31:F34 F36:F38 F40 F43:F46 F48 F50 F52:F54 F56:F58 F60:F61 F63:F66 F68:F70 F72:F75 F25:F28">
      <formula1>0</formula1>
      <formula2>999999999999999</formula2>
    </dataValidation>
    <dataValidation allowBlank="1" showInputMessage="1" showErrorMessage="1" promptTitle="Itemcode/Make" prompt="Please enter text" sqref="C13:C80"/>
    <dataValidation type="list" allowBlank="1" showErrorMessage="1" sqref="D13 D17 D23:D24 D29:D30 D35 D39 D41:D42 D47 D49 D51 D55 D59 D62 D67 D71 D76">
      <formula1>"Partial Conversion,Full Conversion"</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D1" sqref="D1"/>
    </sheetView>
  </sheetViews>
  <sheetFormatPr defaultColWidth="9.140625" defaultRowHeight="15"/>
  <sheetData>
    <row r="6" spans="5:11" ht="15">
      <c r="E6" s="77" t="s">
        <v>38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2024-02-23T12:10:00Z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