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<sst xmlns="http://schemas.openxmlformats.org/spreadsheetml/2006/main" count="241" uniqueCount="87">
  <si>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</si>
  <si>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</si>
  <si>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</si>
  <si>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</si>
  <si>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</si>
  <si>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</si>
  <si>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</si>
  <si>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</si>
  <si>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</si>
  <si>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</si>
  <si>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</si>
  <si>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</si>
  <si>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</si>
  <si>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</si>
  <si>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</si>
  <si>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</si>
  <si>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</si>
  <si>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</si>
  <si>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</si>
  <si>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</si>
  <si>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</si>
  <si>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</si>
  <si>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</si>
  <si>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</si>
  <si>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</si>
  <si>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</si>
  <si>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</si>
  <si>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</si>
  <si>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</si>
  <si>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</si>
  <si>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</si>
  <si>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</si>
  <si>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</si>
  <si>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</si>
  <si>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</si>
  <si>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</si>
  <si>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</si>
  <si>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</si>
  <si>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</si>
  <si>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</si>
  <si>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</si>
  <si>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</si>
  <si>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</si>
  <si>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</si>
  <si>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</si>
  <si>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</si>
  <si>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</si>
  <si>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</si>
  <si>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</si>
  <si>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</si>
  <si>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</si>
  <si>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</si>
  <si>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</si>
  <si>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no.4</t>
  </si>
  <si>
    <t>item no.6</t>
  </si>
  <si>
    <t>item no.7</t>
  </si>
  <si>
    <t>item no.9</t>
  </si>
  <si>
    <t>item no.11</t>
  </si>
  <si>
    <t>item no.12</t>
  </si>
  <si>
    <t>item no.13</t>
  </si>
  <si>
    <t>item no.14</t>
  </si>
  <si>
    <t>item no.15</t>
  </si>
  <si>
    <t>item no.16</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</si>
  <si>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</si>
  <si>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</si>
  <si>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</si>
  <si>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</si>
  <si>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</si>
  <si>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</si>
  <si>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</si>
  <si>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</si>
  <si>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</si>
  <si>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 xml:space="preserve">Supply &amp; Fixing of Copper piping for suction &amp;
discharge line with insulation on surface /
recessed with clamps, screws etc. complete from evaporating to condensing unit, Supply &amp; fixing of angle iron Frame for Condensing units &amp; ¾ core power Supply control copper cable as required </t>
  </si>
  <si>
    <t>Dismantling &amp; shifting of old cold room scrap to the desired location etc. Complete as reqd.</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</si>
  <si>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:- 116" (L) (Ext.) x 116"(W)(Ext.) x 96"(H)  and  refrigerant equipments for chiller room of cooling  capacity (10,000 Btu/Hr/ Machine) consists of air cooled condensing unit (02 Nos.) to maintain a temp. +4 (+/-2)° C  and evaporator  units (02 Nos.)  consist of (02 x 02 = 04 Nos), indoor for motors with temp. indicator and control panel  i/c freight  forwarding, packing and transit insurance,  testing etc as reqd. </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</si>
  <si>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:- 130" (L) (Ext.) x 120"(W)(Ext.) x 96"(H)  and  refrigerant equipments for chiller room of cooling  capacity (10,000 Btu/Hr/ Machine) consists of air cooled condensing unit (02 Nos.) to maintain a temp. +4 (+/-2)° C  and evaporator  units (02 Nos.)  consist of (02 x 02 = 04 Nos), indoor for motors with temp. indicator and control panel  i/c freight  forwarding, packing and transit insurance,  testing etc as reqd. </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</si>
  <si>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:- 139" (L) (Ext.) x 127.5"(W)(Ext.) x 96"(H)  and  refrigerant equipments for chiller room of cooling  capacity (10,000 Btu/Hr/ Machine) consists of air cooled condensing unit (02 Nos.) to maintain a temp. +4 (+/-2)° C  and evaporator  units (02 Nos.) with temp. indicator, i/c freight  forwarding, packing and transit insurance,  testing etc as reqd. </t>
  </si>
  <si>
    <t>No.</t>
  </si>
  <si>
    <t>Lot</t>
  </si>
  <si>
    <t>Job</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</si>
  <si>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:- 116" (L) (Ext.) x 116"(W)(Ext.) x 96"(H)  and  refrigerant equipments for chiller room of cooling  capacity (10,000 Btu/Hr/ Machine) consists of air cooled condensing unit (01 No.) to maintain a temp. +4 (+/-2)° C  and evaporator  units (01 No.)  consist of 01 No. controller panel with temp. indicator i/c freight  forwarding, packing and transit insurance,  testing etc. </t>
  </si>
  <si>
    <t>Name of Work: SITC of modular cold rooms with associated works for Mess at various Halls at IIT Kanpur.</t>
  </si>
  <si>
    <t>Providing &amp; fixing of cold room 01x10000 btu/hrs with associated works at HALL-III Mess</t>
  </si>
  <si>
    <t>Providing &amp; fixing of cold room 02x10000 btu/hrs with associated works at HALL-IV Mess</t>
  </si>
  <si>
    <t>Providing &amp; fixing of cold room 02x10000 btu/hrs with associated works at HALL-VII Mess</t>
  </si>
  <si>
    <t>Providing &amp; fixing of cold room 02x10000 btu/hrs with associated works at HALL-X Mess</t>
  </si>
  <si>
    <t>NIT No:  HVAC/28/03/2024-2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</si>
</sst>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7">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3" fillId="0" borderId="0" xfId="56" applyNumberFormat="1" applyFont="1" applyFill="1" applyAlignment="1">
      <alignment vertical="top" wrapText="1"/>
      <protection/>
    </xf>
    <xf numFmtId="0" fontId="65" fillId="0" borderId="10" xfId="0" applyFont="1" applyFill="1" applyBorder="1" applyAlignment="1">
      <alignment horizontal="justify" vertical="top"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2" fontId="11" fillId="0" borderId="10" xfId="55" applyNumberFormat="1" applyFont="1" applyFill="1" applyBorder="1" applyAlignment="1">
      <alignment horizontal="center" vertical="center" wrapText="1"/>
      <protection/>
    </xf>
    <xf numFmtId="2" fontId="12" fillId="0" borderId="10" xfId="56" applyNumberFormat="1" applyFont="1" applyFill="1" applyBorder="1" applyAlignment="1" applyProtection="1">
      <alignment horizontal="center" vertical="center"/>
      <protection locked="0"/>
    </xf>
    <xf numFmtId="2" fontId="11" fillId="0" borderId="10" xfId="59" applyNumberFormat="1" applyFont="1" applyFill="1" applyBorder="1" applyAlignment="1">
      <alignment horizontal="center" vertical="center"/>
      <protection/>
    </xf>
    <xf numFmtId="2" fontId="11" fillId="0" borderId="10" xfId="56" applyNumberFormat="1" applyFont="1" applyFill="1" applyBorder="1" applyAlignment="1">
      <alignment horizontal="center" vertical="center"/>
      <protection/>
    </xf>
    <xf numFmtId="2" fontId="12" fillId="33" borderId="10" xfId="56" applyNumberFormat="1" applyFont="1" applyFill="1" applyBorder="1" applyAlignment="1" applyProtection="1">
      <alignment horizontal="center" vertical="center"/>
      <protection locked="0"/>
    </xf>
    <xf numFmtId="2" fontId="12" fillId="0" borderId="10" xfId="56" applyNumberFormat="1" applyFont="1" applyFill="1" applyBorder="1" applyAlignment="1" applyProtection="1">
      <alignment horizontal="center" vertical="center" wrapText="1"/>
      <protection locked="0"/>
    </xf>
    <xf numFmtId="2" fontId="12" fillId="0" borderId="10" xfId="59" applyNumberFormat="1" applyFont="1" applyFill="1" applyBorder="1" applyAlignment="1">
      <alignment horizontal="center" vertical="center"/>
      <protection/>
    </xf>
    <xf numFmtId="2" fontId="12" fillId="0" borderId="10" xfId="58" applyNumberFormat="1" applyFont="1" applyFill="1" applyBorder="1" applyAlignment="1">
      <alignment horizontal="left" vertical="center"/>
      <protection/>
    </xf>
    <xf numFmtId="0" fontId="11" fillId="0" borderId="10" xfId="59" applyNumberFormat="1" applyFont="1" applyFill="1" applyBorder="1" applyAlignment="1">
      <alignment horizontal="left" vertical="center" wrapText="1"/>
      <protection/>
    </xf>
    <xf numFmtId="0" fontId="13" fillId="0" borderId="11" xfId="59" applyNumberFormat="1" applyFont="1" applyFill="1" applyBorder="1" applyAlignment="1">
      <alignment vertical="top"/>
      <protection/>
    </xf>
    <xf numFmtId="0" fontId="13" fillId="0" borderId="0" xfId="59" applyNumberFormat="1" applyFont="1" applyFill="1" applyBorder="1" applyAlignment="1">
      <alignment vertical="top"/>
      <protection/>
    </xf>
    <xf numFmtId="0" fontId="14" fillId="0" borderId="12" xfId="59" applyNumberFormat="1" applyFont="1" applyFill="1" applyBorder="1" applyAlignment="1">
      <alignment vertical="top"/>
      <protection/>
    </xf>
    <xf numFmtId="0" fontId="13" fillId="0" borderId="12" xfId="59" applyNumberFormat="1" applyFont="1" applyFill="1" applyBorder="1" applyAlignment="1">
      <alignment vertical="top"/>
      <protection/>
    </xf>
    <xf numFmtId="0" fontId="13" fillId="0" borderId="0" xfId="56" applyNumberFormat="1" applyFont="1" applyFill="1" applyAlignment="1">
      <alignment vertical="top"/>
      <protection/>
    </xf>
    <xf numFmtId="2" fontId="14" fillId="0" borderId="13" xfId="59"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3" fillId="0" borderId="15" xfId="59" applyNumberFormat="1" applyFont="1" applyFill="1" applyBorder="1" applyAlignment="1">
      <alignment vertical="top" wrapText="1"/>
      <protection/>
    </xf>
    <xf numFmtId="0" fontId="15" fillId="0" borderId="16" xfId="56" applyNumberFormat="1" applyFont="1" applyFill="1" applyBorder="1" applyAlignment="1" applyProtection="1">
      <alignment vertical="top"/>
      <protection/>
    </xf>
    <xf numFmtId="0" fontId="16" fillId="0" borderId="17" xfId="59" applyNumberFormat="1" applyFont="1" applyFill="1" applyBorder="1" applyAlignment="1" applyProtection="1">
      <alignment vertical="center" wrapText="1"/>
      <protection locked="0"/>
    </xf>
    <xf numFmtId="0" fontId="17" fillId="33" borderId="17" xfId="59" applyNumberFormat="1" applyFont="1" applyFill="1" applyBorder="1" applyAlignment="1" applyProtection="1">
      <alignment vertical="center" wrapText="1"/>
      <protection locked="0"/>
    </xf>
    <xf numFmtId="10" fontId="18" fillId="33" borderId="17" xfId="67" applyNumberFormat="1" applyFont="1" applyFill="1" applyBorder="1" applyAlignment="1" applyProtection="1">
      <alignment horizontal="center" vertical="center"/>
      <protection locked="0"/>
    </xf>
    <xf numFmtId="0" fontId="15" fillId="0" borderId="17" xfId="59" applyNumberFormat="1" applyFont="1" applyFill="1" applyBorder="1" applyAlignment="1">
      <alignment vertical="top"/>
      <protection/>
    </xf>
    <xf numFmtId="0" fontId="13" fillId="0" borderId="17" xfId="56" applyNumberFormat="1" applyFont="1" applyFill="1" applyBorder="1" applyAlignment="1" applyProtection="1">
      <alignment vertical="top"/>
      <protection/>
    </xf>
    <xf numFmtId="0" fontId="19" fillId="0" borderId="17" xfId="59" applyNumberFormat="1" applyFont="1" applyFill="1" applyBorder="1" applyAlignment="1" applyProtection="1">
      <alignment vertical="center" wrapText="1"/>
      <protection locked="0"/>
    </xf>
    <xf numFmtId="0" fontId="19" fillId="0" borderId="17" xfId="67" applyNumberFormat="1" applyFont="1" applyFill="1" applyBorder="1" applyAlignment="1" applyProtection="1">
      <alignment vertical="center" wrapText="1"/>
      <protection locked="0"/>
    </xf>
    <xf numFmtId="0" fontId="16" fillId="0" borderId="17" xfId="59" applyNumberFormat="1" applyFont="1" applyFill="1" applyBorder="1" applyAlignment="1" applyProtection="1">
      <alignment vertical="center" wrapText="1"/>
      <protection/>
    </xf>
    <xf numFmtId="0" fontId="13" fillId="0" borderId="0" xfId="56" applyNumberFormat="1" applyFont="1" applyFill="1" applyAlignment="1" applyProtection="1">
      <alignment vertical="top"/>
      <protection/>
    </xf>
    <xf numFmtId="2" fontId="20" fillId="0" borderId="18"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0" fontId="13" fillId="0" borderId="18" xfId="59" applyNumberFormat="1" applyFont="1" applyFill="1" applyBorder="1" applyAlignment="1">
      <alignment vertical="top" wrapText="1"/>
      <protection/>
    </xf>
    <xf numFmtId="0" fontId="13" fillId="0" borderId="0" xfId="56" applyNumberFormat="1" applyFont="1" applyFill="1" applyBorder="1" applyAlignment="1">
      <alignment vertical="center"/>
      <protection/>
    </xf>
    <xf numFmtId="0" fontId="22" fillId="0" borderId="0" xfId="56" applyNumberFormat="1" applyFont="1" applyFill="1" applyBorder="1" applyAlignment="1" applyProtection="1">
      <alignment vertical="center"/>
      <protection locked="0"/>
    </xf>
    <xf numFmtId="0" fontId="22" fillId="0" borderId="0" xfId="56" applyNumberFormat="1" applyFont="1" applyFill="1" applyBorder="1" applyAlignment="1">
      <alignment vertical="center"/>
      <protection/>
    </xf>
    <xf numFmtId="0" fontId="23" fillId="0" borderId="0" xfId="59" applyNumberFormat="1" applyFont="1" applyFill="1" applyBorder="1" applyAlignment="1" applyProtection="1">
      <alignment horizontal="center" vertical="center"/>
      <protection/>
    </xf>
    <xf numFmtId="0" fontId="24" fillId="0" borderId="0" xfId="56" applyNumberFormat="1" applyFont="1" applyFill="1" applyBorder="1" applyAlignment="1">
      <alignment vertical="center"/>
      <protection/>
    </xf>
    <xf numFmtId="0" fontId="24" fillId="0" borderId="20" xfId="59" applyNumberFormat="1" applyFont="1" applyFill="1" applyBorder="1" applyAlignment="1" applyProtection="1">
      <alignment horizontal="left" vertical="top" wrapText="1"/>
      <protection/>
    </xf>
    <xf numFmtId="0" fontId="24" fillId="0" borderId="17" xfId="56" applyNumberFormat="1" applyFont="1" applyFill="1" applyBorder="1" applyAlignment="1">
      <alignment horizontal="center" vertical="top" wrapText="1"/>
      <protection/>
    </xf>
    <xf numFmtId="0" fontId="24" fillId="0" borderId="16" xfId="59" applyNumberFormat="1" applyFont="1" applyFill="1" applyBorder="1" applyAlignment="1">
      <alignment horizontal="center" vertical="top" wrapText="1"/>
      <protection/>
    </xf>
    <xf numFmtId="0" fontId="28" fillId="0" borderId="17" xfId="59" applyNumberFormat="1" applyFont="1" applyFill="1" applyBorder="1" applyAlignment="1">
      <alignment vertical="top" wrapText="1"/>
      <protection/>
    </xf>
    <xf numFmtId="0" fontId="24" fillId="0" borderId="17" xfId="56" applyNumberFormat="1" applyFont="1" applyFill="1" applyBorder="1" applyAlignment="1">
      <alignment horizontal="center" vertical="center" wrapText="1"/>
      <protection/>
    </xf>
    <xf numFmtId="0" fontId="24" fillId="0" borderId="16" xfId="56" applyNumberFormat="1" applyFont="1" applyFill="1" applyBorder="1" applyAlignment="1">
      <alignment horizontal="center" vertical="top" wrapText="1"/>
      <protection/>
    </xf>
    <xf numFmtId="0" fontId="24" fillId="0" borderId="21"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center" wrapText="1"/>
      <protection/>
    </xf>
    <xf numFmtId="0" fontId="29" fillId="0" borderId="10" xfId="56" applyNumberFormat="1" applyFont="1" applyFill="1" applyBorder="1" applyAlignment="1">
      <alignment horizontal="center" vertical="top" wrapText="1"/>
      <protection/>
    </xf>
    <xf numFmtId="0" fontId="24" fillId="0" borderId="0" xfId="56" applyNumberFormat="1" applyFont="1" applyFill="1" applyBorder="1" applyAlignment="1">
      <alignment horizontal="center" vertical="top" wrapText="1"/>
      <protection/>
    </xf>
    <xf numFmtId="0" fontId="13" fillId="0" borderId="10" xfId="0" applyFont="1" applyFill="1" applyBorder="1" applyAlignment="1">
      <alignment horizontal="center" vertical="center"/>
    </xf>
    <xf numFmtId="0" fontId="24" fillId="0" borderId="18" xfId="59" applyNumberFormat="1" applyFont="1" applyFill="1" applyBorder="1" applyAlignment="1">
      <alignment horizontal="left" vertical="top"/>
      <protection/>
    </xf>
    <xf numFmtId="0" fontId="24" fillId="0" borderId="22" xfId="59" applyNumberFormat="1" applyFont="1" applyFill="1" applyBorder="1" applyAlignment="1">
      <alignment horizontal="left" vertical="top"/>
      <protection/>
    </xf>
    <xf numFmtId="0" fontId="24" fillId="0" borderId="20" xfId="59" applyNumberFormat="1" applyFont="1" applyFill="1" applyBorder="1" applyAlignment="1">
      <alignment horizontal="left" vertical="top"/>
      <protection/>
    </xf>
    <xf numFmtId="0" fontId="24" fillId="0" borderId="23" xfId="59" applyNumberFormat="1" applyFont="1" applyFill="1" applyBorder="1" applyAlignment="1">
      <alignment horizontal="left" vertical="top"/>
      <protection/>
    </xf>
    <xf numFmtId="0" fontId="21" fillId="0" borderId="0" xfId="56" applyNumberFormat="1" applyFont="1" applyFill="1" applyBorder="1" applyAlignment="1">
      <alignment horizontal="right" vertical="top"/>
      <protection/>
    </xf>
    <xf numFmtId="0" fontId="25" fillId="0" borderId="0" xfId="56" applyNumberFormat="1" applyFont="1" applyFill="1" applyBorder="1" applyAlignment="1">
      <alignment horizontal="left" vertical="center" wrapText="1"/>
      <protection/>
    </xf>
    <xf numFmtId="0" fontId="26" fillId="0" borderId="12" xfId="56" applyNumberFormat="1" applyFont="1" applyFill="1" applyBorder="1" applyAlignment="1" applyProtection="1">
      <alignment horizontal="center" wrapText="1"/>
      <protection locked="0"/>
    </xf>
    <xf numFmtId="0" fontId="24" fillId="34" borderId="18" xfId="59" applyNumberFormat="1" applyFont="1" applyFill="1" applyBorder="1" applyAlignment="1" applyProtection="1">
      <alignment horizontal="left" vertical="top"/>
      <protection locked="0"/>
    </xf>
    <xf numFmtId="0" fontId="24" fillId="0" borderId="24" xfId="56" applyNumberFormat="1" applyFont="1" applyFill="1" applyBorder="1" applyAlignment="1" applyProtection="1">
      <alignment horizontal="center" vertical="top"/>
      <protection/>
    </xf>
    <xf numFmtId="0" fontId="24" fillId="0" borderId="25" xfId="56" applyNumberFormat="1" applyFont="1" applyFill="1" applyBorder="1" applyAlignment="1" applyProtection="1">
      <alignment horizontal="center" vertical="top"/>
      <protection/>
    </xf>
    <xf numFmtId="0" fontId="24" fillId="0" borderId="26" xfId="56" applyNumberFormat="1" applyFont="1" applyFill="1" applyBorder="1" applyAlignment="1" applyProtection="1">
      <alignment horizontal="center" vertical="top"/>
      <protection/>
    </xf>
    <xf numFmtId="0" fontId="14" fillId="0" borderId="18" xfId="59" applyNumberFormat="1" applyFont="1" applyFill="1" applyBorder="1" applyAlignment="1">
      <alignment horizontal="center" vertical="top" wrapText="1"/>
      <protection/>
    </xf>
    <xf numFmtId="0" fontId="27" fillId="0" borderId="18" xfId="56" applyNumberFormat="1" applyFont="1" applyFill="1" applyBorder="1" applyAlignment="1">
      <alignment horizontal="center" vertical="center" wrapText="1"/>
      <protection/>
    </xf>
    <xf numFmtId="0" fontId="9"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2"/>
  <sheetViews>
    <sheetView showGridLines="0" zoomScalePageLayoutView="0" workbookViewId="0" topLeftCell="A1">
      <selection activeCell="B15" sqref="B15"/>
    </sheetView>
  </sheetViews>
  <sheetFormatPr defaultColWidth="9.140625" defaultRowHeight="15"/>
  <cols>
    <col min="1" max="1" width="9.57421875" style="1" customWidth="1"/>
    <col min="2" max="2" width="62.0039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8.25" customHeight="1">
      <c r="A5" s="72" t="s">
        <v>81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86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8" customFormat="1" ht="58.5" customHeight="1">
      <c r="A8" s="55" t="s">
        <v>45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9"/>
      <c r="IF8" s="9"/>
      <c r="IG8" s="9"/>
      <c r="IH8" s="9"/>
      <c r="II8" s="9"/>
    </row>
    <row r="9" spans="1:243" s="10" customFormat="1" ht="61.5" customHeight="1">
      <c r="A9" s="79" t="s">
        <v>65</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1"/>
      <c r="IF9" s="11"/>
      <c r="IG9" s="11"/>
      <c r="IH9" s="11"/>
      <c r="II9" s="11"/>
    </row>
    <row r="10" spans="1:243" s="12" customFormat="1" ht="18.75" customHeight="1">
      <c r="A10" s="56" t="s">
        <v>66</v>
      </c>
      <c r="B10" s="56" t="s">
        <v>67</v>
      </c>
      <c r="C10" s="56" t="s">
        <v>67</v>
      </c>
      <c r="D10" s="56" t="s">
        <v>66</v>
      </c>
      <c r="E10" s="56" t="s">
        <v>67</v>
      </c>
      <c r="F10" s="56" t="s">
        <v>8</v>
      </c>
      <c r="G10" s="56" t="s">
        <v>8</v>
      </c>
      <c r="H10" s="56" t="s">
        <v>9</v>
      </c>
      <c r="I10" s="56" t="s">
        <v>67</v>
      </c>
      <c r="J10" s="56" t="s">
        <v>66</v>
      </c>
      <c r="K10" s="56" t="s">
        <v>68</v>
      </c>
      <c r="L10" s="56" t="s">
        <v>67</v>
      </c>
      <c r="M10" s="56" t="s">
        <v>66</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66</v>
      </c>
      <c r="AU10" s="56" t="s">
        <v>66</v>
      </c>
      <c r="AV10" s="56" t="s">
        <v>9</v>
      </c>
      <c r="AW10" s="56" t="s">
        <v>9</v>
      </c>
      <c r="AX10" s="56" t="s">
        <v>66</v>
      </c>
      <c r="AY10" s="56" t="s">
        <v>66</v>
      </c>
      <c r="AZ10" s="56" t="s">
        <v>10</v>
      </c>
      <c r="BA10" s="56" t="s">
        <v>66</v>
      </c>
      <c r="BB10" s="56" t="s">
        <v>66</v>
      </c>
      <c r="BC10" s="56" t="s">
        <v>67</v>
      </c>
      <c r="IE10" s="13"/>
      <c r="IF10" s="13"/>
      <c r="IG10" s="13"/>
      <c r="IH10" s="13"/>
      <c r="II10" s="13"/>
    </row>
    <row r="11" spans="1:243" s="12" customFormat="1" ht="67.5" customHeight="1">
      <c r="A11" s="56" t="s">
        <v>11</v>
      </c>
      <c r="B11" s="56" t="s">
        <v>12</v>
      </c>
      <c r="C11" s="56" t="s">
        <v>13</v>
      </c>
      <c r="D11" s="56" t="s">
        <v>14</v>
      </c>
      <c r="E11" s="56" t="s">
        <v>15</v>
      </c>
      <c r="F11" s="56" t="s">
        <v>69</v>
      </c>
      <c r="G11" s="56"/>
      <c r="H11" s="56"/>
      <c r="I11" s="56" t="s">
        <v>16</v>
      </c>
      <c r="J11" s="56" t="s">
        <v>17</v>
      </c>
      <c r="K11" s="56" t="s">
        <v>18</v>
      </c>
      <c r="L11" s="56" t="s">
        <v>19</v>
      </c>
      <c r="M11" s="57" t="s">
        <v>70</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71</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63</v>
      </c>
      <c r="C13" s="65"/>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2">
        <v>1</v>
      </c>
      <c r="IB13" s="12" t="s">
        <v>63</v>
      </c>
      <c r="IE13" s="13"/>
      <c r="IF13" s="13"/>
      <c r="IG13" s="13"/>
      <c r="IH13" s="13"/>
      <c r="II13" s="13"/>
    </row>
    <row r="14" spans="1:243" s="14" customFormat="1" ht="31.5">
      <c r="A14" s="66">
        <v>1.01</v>
      </c>
      <c r="B14" s="17" t="s">
        <v>82</v>
      </c>
      <c r="C14" s="18" t="s">
        <v>47</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14">
        <v>1.01</v>
      </c>
      <c r="IB14" s="14" t="s">
        <v>82</v>
      </c>
      <c r="IC14" s="14" t="s">
        <v>47</v>
      </c>
      <c r="IE14" s="15"/>
      <c r="IF14" s="15" t="s">
        <v>29</v>
      </c>
      <c r="IG14" s="15" t="s">
        <v>30</v>
      </c>
      <c r="IH14" s="15">
        <v>10</v>
      </c>
      <c r="II14" s="15" t="s">
        <v>31</v>
      </c>
    </row>
    <row r="15" spans="1:243" s="14" customFormat="1" ht="208.5" customHeight="1">
      <c r="A15" s="63">
        <v>1.02</v>
      </c>
      <c r="B15" s="17" t="s">
        <v>80</v>
      </c>
      <c r="C15" s="18" t="s">
        <v>48</v>
      </c>
      <c r="D15" s="18">
        <v>1</v>
      </c>
      <c r="E15" s="19" t="s">
        <v>77</v>
      </c>
      <c r="F15" s="20">
        <v>255658</v>
      </c>
      <c r="G15" s="21"/>
      <c r="H15" s="21"/>
      <c r="I15" s="22" t="s">
        <v>33</v>
      </c>
      <c r="J15" s="23">
        <f>IF(I15="Less(-)",-1,1)</f>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ROUND(total_amount_ba($B$2,$D$2,D15,F15,J15,K15,M15),0)</f>
        <v>255658</v>
      </c>
      <c r="BB15" s="27">
        <f>BA15+SUM(N15:AZ15)</f>
        <v>255658</v>
      </c>
      <c r="BC15" s="28" t="str">
        <f>SpellNumber(L15,BB15)</f>
        <v>INR  Two Lakh Fifty Five Thousand Six Hundred &amp; Fifty Eight  Only</v>
      </c>
      <c r="IA15" s="14">
        <v>1.02</v>
      </c>
      <c r="IB15" s="14" t="s">
        <v>80</v>
      </c>
      <c r="IC15" s="14" t="s">
        <v>48</v>
      </c>
      <c r="ID15" s="14">
        <v>1</v>
      </c>
      <c r="IE15" s="15" t="s">
        <v>77</v>
      </c>
      <c r="IF15" s="15" t="s">
        <v>35</v>
      </c>
      <c r="IG15" s="15" t="s">
        <v>30</v>
      </c>
      <c r="IH15" s="15">
        <v>123.223</v>
      </c>
      <c r="II15" s="15" t="s">
        <v>32</v>
      </c>
    </row>
    <row r="16" spans="1:243" s="14" customFormat="1" ht="98.25" customHeight="1">
      <c r="A16" s="66">
        <v>1.03</v>
      </c>
      <c r="B16" s="17" t="s">
        <v>72</v>
      </c>
      <c r="C16" s="18" t="s">
        <v>49</v>
      </c>
      <c r="D16" s="18">
        <v>1</v>
      </c>
      <c r="E16" s="19" t="s">
        <v>78</v>
      </c>
      <c r="F16" s="20">
        <v>32800</v>
      </c>
      <c r="G16" s="21"/>
      <c r="H16" s="21"/>
      <c r="I16" s="22" t="s">
        <v>33</v>
      </c>
      <c r="J16" s="23">
        <f>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ROUND(total_amount_ba($B$2,$D$2,D16,F16,J16,K16,M16),0)</f>
        <v>32800</v>
      </c>
      <c r="BB16" s="27">
        <f>BA16+SUM(N16:AZ16)</f>
        <v>32800</v>
      </c>
      <c r="BC16" s="28" t="str">
        <f>SpellNumber(L16,BB16)</f>
        <v>INR  Thirty Two Thousand Eight Hundred    Only</v>
      </c>
      <c r="IA16" s="14">
        <v>1.03</v>
      </c>
      <c r="IB16" s="16" t="s">
        <v>72</v>
      </c>
      <c r="IC16" s="14" t="s">
        <v>49</v>
      </c>
      <c r="ID16" s="14">
        <v>1</v>
      </c>
      <c r="IE16" s="15" t="s">
        <v>78</v>
      </c>
      <c r="IF16" s="15" t="s">
        <v>36</v>
      </c>
      <c r="IG16" s="15" t="s">
        <v>37</v>
      </c>
      <c r="IH16" s="15">
        <v>213</v>
      </c>
      <c r="II16" s="15" t="s">
        <v>32</v>
      </c>
    </row>
    <row r="17" spans="1:243" s="14" customFormat="1" ht="31.5">
      <c r="A17" s="63">
        <v>1.04</v>
      </c>
      <c r="B17" s="17" t="s">
        <v>73</v>
      </c>
      <c r="C17" s="18" t="s">
        <v>53</v>
      </c>
      <c r="D17" s="18">
        <v>1</v>
      </c>
      <c r="E17" s="19" t="s">
        <v>79</v>
      </c>
      <c r="F17" s="20">
        <v>10000</v>
      </c>
      <c r="G17" s="21"/>
      <c r="H17" s="21"/>
      <c r="I17" s="22" t="s">
        <v>33</v>
      </c>
      <c r="J17" s="23">
        <f aca="true" t="shared" si="0" ref="J17:J29">IF(I17="Less(-)",-1,1)</f>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 aca="true" t="shared" si="1" ref="BA17:BA29">ROUND(total_amount_ba($B$2,$D$2,D17,F17,J17,K17,M17),0)</f>
        <v>10000</v>
      </c>
      <c r="BB17" s="27">
        <f aca="true" t="shared" si="2" ref="BB17:BB29">BA17+SUM(N17:AZ17)</f>
        <v>10000</v>
      </c>
      <c r="BC17" s="28" t="str">
        <f aca="true" t="shared" si="3" ref="BC17:BC29">SpellNumber(L17,BB17)</f>
        <v>INR  Ten Thousand    Only</v>
      </c>
      <c r="IA17" s="14">
        <v>1.04</v>
      </c>
      <c r="IB17" s="14" t="s">
        <v>73</v>
      </c>
      <c r="IC17" s="14" t="s">
        <v>53</v>
      </c>
      <c r="ID17" s="14">
        <v>1</v>
      </c>
      <c r="IE17" s="15" t="s">
        <v>79</v>
      </c>
      <c r="IF17" s="15"/>
      <c r="IG17" s="15"/>
      <c r="IH17" s="15"/>
      <c r="II17" s="15"/>
    </row>
    <row r="18" spans="1:243" s="14" customFormat="1" ht="31.5">
      <c r="A18" s="66">
        <v>1.05</v>
      </c>
      <c r="B18" s="17" t="s">
        <v>83</v>
      </c>
      <c r="C18" s="18" t="s">
        <v>50</v>
      </c>
      <c r="D18" s="75"/>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A18" s="14">
        <v>1.05</v>
      </c>
      <c r="IB18" s="14" t="s">
        <v>83</v>
      </c>
      <c r="IC18" s="14" t="s">
        <v>50</v>
      </c>
      <c r="IE18" s="15"/>
      <c r="IF18" s="15"/>
      <c r="IG18" s="15"/>
      <c r="IH18" s="15"/>
      <c r="II18" s="15"/>
    </row>
    <row r="19" spans="1:243" s="14" customFormat="1" ht="213.75" customHeight="1">
      <c r="A19" s="63">
        <v>1.06</v>
      </c>
      <c r="B19" s="17" t="s">
        <v>74</v>
      </c>
      <c r="C19" s="18" t="s">
        <v>54</v>
      </c>
      <c r="D19" s="18">
        <v>1</v>
      </c>
      <c r="E19" s="19" t="s">
        <v>77</v>
      </c>
      <c r="F19" s="20">
        <v>342514</v>
      </c>
      <c r="G19" s="21"/>
      <c r="H19" s="21"/>
      <c r="I19" s="22" t="s">
        <v>33</v>
      </c>
      <c r="J19" s="23">
        <f t="shared" si="0"/>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 t="shared" si="1"/>
        <v>342514</v>
      </c>
      <c r="BB19" s="27">
        <f t="shared" si="2"/>
        <v>342514</v>
      </c>
      <c r="BC19" s="28" t="str">
        <f t="shared" si="3"/>
        <v>INR  Three Lakh Forty Two Thousand Five Hundred &amp; Fourteen  Only</v>
      </c>
      <c r="IA19" s="14">
        <v>1.06</v>
      </c>
      <c r="IB19" s="16" t="s">
        <v>74</v>
      </c>
      <c r="IC19" s="14" t="s">
        <v>54</v>
      </c>
      <c r="ID19" s="14">
        <v>1</v>
      </c>
      <c r="IE19" s="15" t="s">
        <v>77</v>
      </c>
      <c r="IF19" s="15"/>
      <c r="IG19" s="15"/>
      <c r="IH19" s="15"/>
      <c r="II19" s="15"/>
    </row>
    <row r="20" spans="1:243" s="14" customFormat="1" ht="99" customHeight="1">
      <c r="A20" s="66">
        <v>1.07</v>
      </c>
      <c r="B20" s="17" t="s">
        <v>72</v>
      </c>
      <c r="C20" s="18" t="s">
        <v>55</v>
      </c>
      <c r="D20" s="18">
        <v>1</v>
      </c>
      <c r="E20" s="19" t="s">
        <v>78</v>
      </c>
      <c r="F20" s="20">
        <v>41000</v>
      </c>
      <c r="G20" s="21"/>
      <c r="H20" s="21"/>
      <c r="I20" s="22" t="s">
        <v>33</v>
      </c>
      <c r="J20" s="23">
        <f t="shared" si="0"/>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t="shared" si="1"/>
        <v>41000</v>
      </c>
      <c r="BB20" s="27">
        <f t="shared" si="2"/>
        <v>41000</v>
      </c>
      <c r="BC20" s="28" t="str">
        <f t="shared" si="3"/>
        <v>INR  Forty One Thousand    Only</v>
      </c>
      <c r="IA20" s="14">
        <v>1.07</v>
      </c>
      <c r="IB20" s="16" t="s">
        <v>72</v>
      </c>
      <c r="IC20" s="14" t="s">
        <v>55</v>
      </c>
      <c r="ID20" s="14">
        <v>1</v>
      </c>
      <c r="IE20" s="15" t="s">
        <v>78</v>
      </c>
      <c r="IF20" s="15" t="s">
        <v>29</v>
      </c>
      <c r="IG20" s="15" t="s">
        <v>38</v>
      </c>
      <c r="IH20" s="15">
        <v>10</v>
      </c>
      <c r="II20" s="15" t="s">
        <v>32</v>
      </c>
    </row>
    <row r="21" spans="1:243" s="14" customFormat="1" ht="41.25" customHeight="1">
      <c r="A21" s="63">
        <v>1.08</v>
      </c>
      <c r="B21" s="17" t="s">
        <v>73</v>
      </c>
      <c r="C21" s="18" t="s">
        <v>51</v>
      </c>
      <c r="D21" s="18">
        <v>1</v>
      </c>
      <c r="E21" s="19" t="s">
        <v>79</v>
      </c>
      <c r="F21" s="20">
        <v>10000</v>
      </c>
      <c r="G21" s="21"/>
      <c r="H21" s="21"/>
      <c r="I21" s="22" t="s">
        <v>33</v>
      </c>
      <c r="J21" s="23">
        <f t="shared" si="0"/>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 t="shared" si="1"/>
        <v>10000</v>
      </c>
      <c r="BB21" s="27">
        <f t="shared" si="2"/>
        <v>10000</v>
      </c>
      <c r="BC21" s="28" t="str">
        <f t="shared" si="3"/>
        <v>INR  Ten Thousand    Only</v>
      </c>
      <c r="IA21" s="14">
        <v>1.08</v>
      </c>
      <c r="IB21" s="14" t="s">
        <v>73</v>
      </c>
      <c r="IC21" s="14" t="s">
        <v>51</v>
      </c>
      <c r="ID21" s="14">
        <v>1</v>
      </c>
      <c r="IE21" s="15" t="s">
        <v>79</v>
      </c>
      <c r="IF21" s="15"/>
      <c r="IG21" s="15"/>
      <c r="IH21" s="15"/>
      <c r="II21" s="15"/>
    </row>
    <row r="22" spans="1:243" s="14" customFormat="1" ht="31.5">
      <c r="A22" s="66">
        <v>1.09</v>
      </c>
      <c r="B22" s="17" t="s">
        <v>84</v>
      </c>
      <c r="C22" s="18" t="s">
        <v>56</v>
      </c>
      <c r="D22" s="75"/>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7"/>
      <c r="IA22" s="14">
        <v>1.09</v>
      </c>
      <c r="IB22" s="14" t="s">
        <v>84</v>
      </c>
      <c r="IC22" s="14" t="s">
        <v>56</v>
      </c>
      <c r="IE22" s="15"/>
      <c r="IF22" s="15" t="s">
        <v>35</v>
      </c>
      <c r="IG22" s="15" t="s">
        <v>30</v>
      </c>
      <c r="IH22" s="15">
        <v>123.223</v>
      </c>
      <c r="II22" s="15" t="s">
        <v>32</v>
      </c>
    </row>
    <row r="23" spans="1:243" s="14" customFormat="1" ht="198.75" customHeight="1">
      <c r="A23" s="63">
        <v>1.1</v>
      </c>
      <c r="B23" s="17" t="s">
        <v>76</v>
      </c>
      <c r="C23" s="18" t="s">
        <v>52</v>
      </c>
      <c r="D23" s="18">
        <v>1</v>
      </c>
      <c r="E23" s="19" t="s">
        <v>77</v>
      </c>
      <c r="F23" s="20">
        <v>364634</v>
      </c>
      <c r="G23" s="21"/>
      <c r="H23" s="21"/>
      <c r="I23" s="22" t="s">
        <v>33</v>
      </c>
      <c r="J23" s="23">
        <f t="shared" si="0"/>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 t="shared" si="1"/>
        <v>364634</v>
      </c>
      <c r="BB23" s="27">
        <f t="shared" si="2"/>
        <v>364634</v>
      </c>
      <c r="BC23" s="28" t="str">
        <f t="shared" si="3"/>
        <v>INR  Three Lakh Sixty Four Thousand Six Hundred &amp; Thirty Four  Only</v>
      </c>
      <c r="IA23" s="14">
        <v>1.1</v>
      </c>
      <c r="IB23" s="14" t="s">
        <v>76</v>
      </c>
      <c r="IC23" s="14" t="s">
        <v>52</v>
      </c>
      <c r="ID23" s="14">
        <v>1</v>
      </c>
      <c r="IE23" s="15" t="s">
        <v>77</v>
      </c>
      <c r="IF23" s="15" t="s">
        <v>39</v>
      </c>
      <c r="IG23" s="15" t="s">
        <v>40</v>
      </c>
      <c r="IH23" s="15">
        <v>10</v>
      </c>
      <c r="II23" s="15" t="s">
        <v>32</v>
      </c>
    </row>
    <row r="24" spans="1:243" s="14" customFormat="1" ht="105" customHeight="1">
      <c r="A24" s="66">
        <v>1.11</v>
      </c>
      <c r="B24" s="17" t="s">
        <v>72</v>
      </c>
      <c r="C24" s="18" t="s">
        <v>57</v>
      </c>
      <c r="D24" s="18">
        <v>1</v>
      </c>
      <c r="E24" s="19" t="s">
        <v>78</v>
      </c>
      <c r="F24" s="20">
        <v>41000</v>
      </c>
      <c r="G24" s="21"/>
      <c r="H24" s="21"/>
      <c r="I24" s="22" t="s">
        <v>33</v>
      </c>
      <c r="J24" s="23">
        <f t="shared" si="0"/>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 t="shared" si="1"/>
        <v>41000</v>
      </c>
      <c r="BB24" s="27">
        <f t="shared" si="2"/>
        <v>41000</v>
      </c>
      <c r="BC24" s="28" t="str">
        <f t="shared" si="3"/>
        <v>INR  Forty One Thousand    Only</v>
      </c>
      <c r="IA24" s="14">
        <v>1.11</v>
      </c>
      <c r="IB24" s="16" t="s">
        <v>72</v>
      </c>
      <c r="IC24" s="14" t="s">
        <v>57</v>
      </c>
      <c r="ID24" s="14">
        <v>1</v>
      </c>
      <c r="IE24" s="15" t="s">
        <v>78</v>
      </c>
      <c r="IF24" s="15" t="s">
        <v>36</v>
      </c>
      <c r="IG24" s="15" t="s">
        <v>37</v>
      </c>
      <c r="IH24" s="15">
        <v>213</v>
      </c>
      <c r="II24" s="15" t="s">
        <v>32</v>
      </c>
    </row>
    <row r="25" spans="1:243" s="14" customFormat="1" ht="31.5">
      <c r="A25" s="63">
        <v>1.12</v>
      </c>
      <c r="B25" s="17" t="s">
        <v>73</v>
      </c>
      <c r="C25" s="18" t="s">
        <v>58</v>
      </c>
      <c r="D25" s="18">
        <v>1</v>
      </c>
      <c r="E25" s="19" t="s">
        <v>79</v>
      </c>
      <c r="F25" s="20">
        <v>10000</v>
      </c>
      <c r="G25" s="21"/>
      <c r="H25" s="21"/>
      <c r="I25" s="22" t="s">
        <v>33</v>
      </c>
      <c r="J25" s="23">
        <f t="shared" si="0"/>
        <v>1</v>
      </c>
      <c r="K25" s="21" t="s">
        <v>34</v>
      </c>
      <c r="L25" s="21" t="s">
        <v>4</v>
      </c>
      <c r="M25" s="24"/>
      <c r="N25" s="21"/>
      <c r="O25" s="21"/>
      <c r="P25" s="25"/>
      <c r="Q25" s="21"/>
      <c r="R25" s="21"/>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6">
        <f t="shared" si="1"/>
        <v>10000</v>
      </c>
      <c r="BB25" s="27">
        <f t="shared" si="2"/>
        <v>10000</v>
      </c>
      <c r="BC25" s="28" t="str">
        <f t="shared" si="3"/>
        <v>INR  Ten Thousand    Only</v>
      </c>
      <c r="IA25" s="14">
        <v>1.12</v>
      </c>
      <c r="IB25" s="14" t="s">
        <v>73</v>
      </c>
      <c r="IC25" s="14" t="s">
        <v>58</v>
      </c>
      <c r="ID25" s="14">
        <v>1</v>
      </c>
      <c r="IE25" s="15" t="s">
        <v>79</v>
      </c>
      <c r="IF25" s="15"/>
      <c r="IG25" s="15"/>
      <c r="IH25" s="15"/>
      <c r="II25" s="15"/>
    </row>
    <row r="26" spans="1:243" s="14" customFormat="1" ht="31.5">
      <c r="A26" s="66">
        <v>1.13</v>
      </c>
      <c r="B26" s="17" t="s">
        <v>85</v>
      </c>
      <c r="C26" s="18" t="s">
        <v>59</v>
      </c>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7"/>
      <c r="IA26" s="14">
        <v>1.13</v>
      </c>
      <c r="IB26" s="14" t="s">
        <v>85</v>
      </c>
      <c r="IC26" s="14" t="s">
        <v>59</v>
      </c>
      <c r="IE26" s="15"/>
      <c r="IF26" s="15"/>
      <c r="IG26" s="15"/>
      <c r="IH26" s="15"/>
      <c r="II26" s="15"/>
    </row>
    <row r="27" spans="1:243" s="14" customFormat="1" ht="208.5" customHeight="1">
      <c r="A27" s="63">
        <v>1.14</v>
      </c>
      <c r="B27" s="17" t="s">
        <v>75</v>
      </c>
      <c r="C27" s="18" t="s">
        <v>60</v>
      </c>
      <c r="D27" s="18">
        <v>1</v>
      </c>
      <c r="E27" s="19" t="s">
        <v>77</v>
      </c>
      <c r="F27" s="20">
        <v>356790</v>
      </c>
      <c r="G27" s="21"/>
      <c r="H27" s="21"/>
      <c r="I27" s="22" t="s">
        <v>33</v>
      </c>
      <c r="J27" s="23">
        <f t="shared" si="0"/>
        <v>1</v>
      </c>
      <c r="K27" s="21" t="s">
        <v>34</v>
      </c>
      <c r="L27" s="21" t="s">
        <v>4</v>
      </c>
      <c r="M27" s="24"/>
      <c r="N27" s="21"/>
      <c r="O27" s="21"/>
      <c r="P27" s="25"/>
      <c r="Q27" s="21"/>
      <c r="R27" s="21"/>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6">
        <f t="shared" si="1"/>
        <v>356790</v>
      </c>
      <c r="BB27" s="27">
        <f t="shared" si="2"/>
        <v>356790</v>
      </c>
      <c r="BC27" s="28" t="str">
        <f t="shared" si="3"/>
        <v>INR  Three Lakh Fifty Six Thousand Seven Hundred &amp; Ninety  Only</v>
      </c>
      <c r="IA27" s="14">
        <v>1.14</v>
      </c>
      <c r="IB27" s="14" t="s">
        <v>75</v>
      </c>
      <c r="IC27" s="14" t="s">
        <v>60</v>
      </c>
      <c r="ID27" s="14">
        <v>1</v>
      </c>
      <c r="IE27" s="15" t="s">
        <v>77</v>
      </c>
      <c r="IF27" s="15"/>
      <c r="IG27" s="15"/>
      <c r="IH27" s="15"/>
      <c r="II27" s="15"/>
    </row>
    <row r="28" spans="1:243" s="14" customFormat="1" ht="101.25" customHeight="1">
      <c r="A28" s="66">
        <v>1.15</v>
      </c>
      <c r="B28" s="17" t="s">
        <v>72</v>
      </c>
      <c r="C28" s="18" t="s">
        <v>61</v>
      </c>
      <c r="D28" s="18">
        <v>1</v>
      </c>
      <c r="E28" s="19" t="s">
        <v>78</v>
      </c>
      <c r="F28" s="20">
        <v>41000</v>
      </c>
      <c r="G28" s="21"/>
      <c r="H28" s="21"/>
      <c r="I28" s="22" t="s">
        <v>33</v>
      </c>
      <c r="J28" s="23">
        <f t="shared" si="0"/>
        <v>1</v>
      </c>
      <c r="K28" s="21" t="s">
        <v>34</v>
      </c>
      <c r="L28" s="21" t="s">
        <v>4</v>
      </c>
      <c r="M28" s="24"/>
      <c r="N28" s="21"/>
      <c r="O28" s="21"/>
      <c r="P28" s="25"/>
      <c r="Q28" s="21"/>
      <c r="R28" s="21"/>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6">
        <f t="shared" si="1"/>
        <v>41000</v>
      </c>
      <c r="BB28" s="27">
        <f t="shared" si="2"/>
        <v>41000</v>
      </c>
      <c r="BC28" s="28" t="str">
        <f t="shared" si="3"/>
        <v>INR  Forty One Thousand    Only</v>
      </c>
      <c r="IA28" s="14">
        <v>1.15</v>
      </c>
      <c r="IB28" s="16" t="s">
        <v>72</v>
      </c>
      <c r="IC28" s="14" t="s">
        <v>61</v>
      </c>
      <c r="ID28" s="14">
        <v>1</v>
      </c>
      <c r="IE28" s="15" t="s">
        <v>78</v>
      </c>
      <c r="IF28" s="15"/>
      <c r="IG28" s="15"/>
      <c r="IH28" s="15"/>
      <c r="II28" s="15"/>
    </row>
    <row r="29" spans="1:243" s="14" customFormat="1" ht="43.5" customHeight="1">
      <c r="A29" s="63">
        <v>1.16</v>
      </c>
      <c r="B29" s="17" t="s">
        <v>73</v>
      </c>
      <c r="C29" s="18" t="s">
        <v>62</v>
      </c>
      <c r="D29" s="18">
        <v>1</v>
      </c>
      <c r="E29" s="19" t="s">
        <v>79</v>
      </c>
      <c r="F29" s="20">
        <v>10000</v>
      </c>
      <c r="G29" s="21"/>
      <c r="H29" s="21"/>
      <c r="I29" s="22" t="s">
        <v>33</v>
      </c>
      <c r="J29" s="23">
        <f t="shared" si="0"/>
        <v>1</v>
      </c>
      <c r="K29" s="21" t="s">
        <v>34</v>
      </c>
      <c r="L29" s="21" t="s">
        <v>4</v>
      </c>
      <c r="M29" s="24"/>
      <c r="N29" s="21"/>
      <c r="O29" s="21"/>
      <c r="P29" s="25"/>
      <c r="Q29" s="21"/>
      <c r="R29" s="21"/>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6">
        <f t="shared" si="1"/>
        <v>10000</v>
      </c>
      <c r="BB29" s="27">
        <f t="shared" si="2"/>
        <v>10000</v>
      </c>
      <c r="BC29" s="28" t="str">
        <f t="shared" si="3"/>
        <v>INR  Ten Thousand    Only</v>
      </c>
      <c r="IA29" s="14">
        <v>1.16</v>
      </c>
      <c r="IB29" s="14" t="s">
        <v>73</v>
      </c>
      <c r="IC29" s="14" t="s">
        <v>62</v>
      </c>
      <c r="ID29" s="14">
        <v>1</v>
      </c>
      <c r="IE29" s="15" t="s">
        <v>79</v>
      </c>
      <c r="IF29" s="15"/>
      <c r="IG29" s="15"/>
      <c r="IH29" s="15"/>
      <c r="II29" s="15"/>
    </row>
    <row r="30" spans="1:55" ht="45">
      <c r="A30" s="67" t="s">
        <v>41</v>
      </c>
      <c r="B30" s="68"/>
      <c r="C30" s="29"/>
      <c r="D30" s="30"/>
      <c r="E30" s="30"/>
      <c r="F30" s="30"/>
      <c r="G30" s="30"/>
      <c r="H30" s="31"/>
      <c r="I30" s="31"/>
      <c r="J30" s="31"/>
      <c r="K30" s="31"/>
      <c r="L30" s="32"/>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f>SUM(BA14:BA29)</f>
        <v>1515396</v>
      </c>
      <c r="BB30" s="35">
        <f>SUM(BB14:BB29)</f>
        <v>1515396</v>
      </c>
      <c r="BC30" s="36" t="str">
        <f>SpellNumber(L30,BB30)</f>
        <v>  Fifteen Lakh Fifteen Thousand Three Hundred &amp; Ninety Six  Only</v>
      </c>
    </row>
    <row r="31" spans="1:55" ht="36.75" customHeight="1">
      <c r="A31" s="69" t="s">
        <v>42</v>
      </c>
      <c r="B31" s="70"/>
      <c r="C31" s="37"/>
      <c r="D31" s="38"/>
      <c r="E31" s="39" t="s">
        <v>46</v>
      </c>
      <c r="F31" s="40"/>
      <c r="G31" s="41"/>
      <c r="H31" s="42"/>
      <c r="I31" s="42"/>
      <c r="J31" s="42"/>
      <c r="K31" s="43"/>
      <c r="L31" s="44"/>
      <c r="M31" s="45"/>
      <c r="N31" s="46"/>
      <c r="O31" s="33"/>
      <c r="P31" s="33"/>
      <c r="Q31" s="33"/>
      <c r="R31" s="33"/>
      <c r="S31" s="33"/>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IF(ISBLANK(F31),0,IF(E31="Excess (+)",ROUND(BA30+(BA30*F31),0),IF(E31="Less (-)",ROUND(BA30+(BA30*F31*(-1)),0),IF(E31="At Par",BA30,0))))</f>
        <v>0</v>
      </c>
      <c r="BB31" s="48">
        <f>ROUND(BA31,0)</f>
        <v>0</v>
      </c>
      <c r="BC31" s="49" t="str">
        <f>SpellNumber($E$2,BB31)</f>
        <v>INR Zero Only</v>
      </c>
    </row>
    <row r="32" spans="1:55" ht="33.75" customHeight="1">
      <c r="A32" s="67" t="s">
        <v>43</v>
      </c>
      <c r="B32" s="67"/>
      <c r="C32" s="78" t="str">
        <f>SpellNumber($E$2,BB31)</f>
        <v>INR Zero Only</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sheetData>
  <sheetProtection password="D850" sheet="1"/>
  <autoFilter ref="A11:BC32"/>
  <mergeCells count="13">
    <mergeCell ref="D18:BC18"/>
    <mergeCell ref="D22:BC22"/>
    <mergeCell ref="D26:BC26"/>
    <mergeCell ref="C32:BC32"/>
    <mergeCell ref="A9:BC9"/>
    <mergeCell ref="D13:BC13"/>
    <mergeCell ref="D14:BC14"/>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D13:D14 K15:K17 D18 K19:K21 D22 K23:K25 K27:K29 D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7 G19:H21 G23:H25 G27:H29">
      <formula1>0</formula1>
      <formula2>999999999999999</formula2>
    </dataValidation>
    <dataValidation allowBlank="1" showInputMessage="1" showErrorMessage="1" promptTitle="Addition / Deduction" prompt="Please Choose the correct One" sqref="J15:J17 J19:J21 J23:J25 J27:J29">
      <formula1>0</formula1>
      <formula2>0</formula2>
    </dataValidation>
    <dataValidation type="list" showErrorMessage="1" sqref="I15:I17 I19:I21 I23:I25 I27: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1 N23:O25 N27: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1 R23:R25 R27: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1 Q23:Q25 Q27: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1 M23:M25 M27:M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1 F23:F25 F27:F29">
      <formula1>0</formula1>
      <formula2>999999999999999</formula2>
    </dataValidation>
    <dataValidation type="list" allowBlank="1" showInputMessage="1" showErrorMessage="1" sqref="L26 L27 L13 L14 L15 L16 L17 L18 L19 L20 L21 L22 L23 L24 L25 L29 L28">
      <formula1>"INR"</formula1>
    </dataValidation>
    <dataValidation allowBlank="1" showInputMessage="1" showErrorMessage="1" promptTitle="Itemcode/Make" prompt="Please enter text" sqref="C14:C29">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44</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2024-02-16T05:20:59Z</cp:lastPrinted>
  <dcterms:created xsi:type="dcterms:W3CDTF">2009-01-30T06:42:42Z</dcterms:created>
  <dcterms:modified xsi:type="dcterms:W3CDTF">2024-03-28T12:17:04Z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