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<sst xmlns="http://schemas.openxmlformats.org/spreadsheetml/2006/main" count="211" uniqueCount="84">
  <si>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</si>
  <si>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</si>
  <si>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</si>
  <si>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</si>
  <si>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</si>
  <si>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</si>
  <si>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</si>
  <si>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</si>
  <si>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</si>
  <si>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</si>
  <si>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</si>
  <si>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</si>
  <si>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</si>
  <si>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</si>
  <si>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</si>
  <si>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</si>
  <si>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</si>
  <si>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</si>
  <si>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</si>
  <si>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</si>
  <si>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</si>
  <si>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</si>
  <si>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</si>
  <si>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</si>
  <si>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</si>
  <si>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</si>
  <si>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</si>
  <si>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</si>
  <si>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</si>
  <si>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</si>
  <si>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</si>
  <si>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</si>
  <si>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</si>
  <si>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</si>
  <si>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</si>
  <si>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</si>
  <si>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</si>
  <si>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</si>
  <si>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</si>
  <si>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</si>
  <si>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</si>
  <si>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</si>
  <si>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</si>
  <si>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</si>
  <si>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</si>
  <si>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</si>
  <si>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</si>
  <si>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</si>
  <si>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</si>
  <si>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</si>
  <si>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</si>
  <si>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</si>
  <si>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</si>
  <si>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</si>
  <si>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</si>
  <si>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no.13</t>
  </si>
  <si>
    <t>item no.14</t>
  </si>
  <si>
    <t>item no.15</t>
  </si>
  <si>
    <t>item no.16</t>
  </si>
  <si>
    <t>item no.17</t>
  </si>
  <si>
    <t>item no.19</t>
  </si>
  <si>
    <t>sqm</t>
  </si>
  <si>
    <t>FINISHING</t>
  </si>
  <si>
    <t>Dismantling and Demolishing</t>
  </si>
  <si>
    <t>item no.1</t>
  </si>
  <si>
    <t>Tender Inviting Authority: DOIP, IIT Kanpur</t>
  </si>
  <si>
    <t>15 mm cement plaster on rough side of single or half brick wall of mix:</t>
  </si>
  <si>
    <t>1:6 (1 cement: 6 coarse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</si>
  <si>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</si>
  <si>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</si>
  <si>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</si>
  <si>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</si>
  <si>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</si>
  <si>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</si>
  <si>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</si>
  <si>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</si>
  <si>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</si>
  <si>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(one or more coats applied @ 0.83 ltr/10 sqm).</t>
  </si>
  <si>
    <t>Dismantling old plaster or skirting raking out joints and cleaning the surface for plaster including disposal of rubbish to the dumping ground within 50 metres lead.</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</si>
  <si>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</si>
  <si>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</si>
  <si>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</si>
  <si>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Name of Work: Internal &amp; External painting of Security Section Building at IIT Kanpur</t>
  </si>
  <si>
    <t>NIT No: Civil/14/05/2024-2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</si>
</sst>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7" fillId="34"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3" fillId="0" borderId="1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3"/>
  <sheetViews>
    <sheetView showGridLines="0" zoomScalePageLayoutView="0" workbookViewId="0" topLeftCell="A17">
      <selection activeCell="B21" sqref="B21"/>
    </sheetView>
  </sheetViews>
  <sheetFormatPr defaultColWidth="9.140625" defaultRowHeight="15"/>
  <cols>
    <col min="1" max="1" width="9.57421875" style="1" customWidth="1"/>
    <col min="2" max="2" width="59.0039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65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82</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83</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IE8" s="13"/>
      <c r="IF8" s="13"/>
      <c r="IG8" s="13"/>
      <c r="IH8" s="13"/>
      <c r="II8" s="13"/>
    </row>
    <row r="9" spans="1:243" s="14" customFormat="1" ht="61.5" customHeight="1">
      <c r="A9" s="60" t="s">
        <v>8</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62</v>
      </c>
      <c r="C13" s="50" t="s">
        <v>64</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IA13" s="17">
        <v>1</v>
      </c>
      <c r="IB13" s="17" t="s">
        <v>62</v>
      </c>
      <c r="IC13" s="17" t="s">
        <v>64</v>
      </c>
      <c r="IE13" s="18"/>
      <c r="IF13" s="18"/>
      <c r="IG13" s="18"/>
      <c r="IH13" s="18"/>
      <c r="II13" s="18"/>
    </row>
    <row r="14" spans="1:243" s="17" customFormat="1" ht="14.25">
      <c r="A14" s="48">
        <v>2</v>
      </c>
      <c r="B14" s="49" t="s">
        <v>66</v>
      </c>
      <c r="C14" s="50" t="s">
        <v>43</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IA14" s="17">
        <v>2</v>
      </c>
      <c r="IB14" s="17" t="s">
        <v>66</v>
      </c>
      <c r="IC14" s="17" t="s">
        <v>43</v>
      </c>
      <c r="IE14" s="18"/>
      <c r="IF14" s="18"/>
      <c r="IG14" s="18"/>
      <c r="IH14" s="18"/>
      <c r="II14" s="18"/>
    </row>
    <row r="15" spans="1:243" s="17" customFormat="1" ht="25.5">
      <c r="A15" s="48">
        <v>3</v>
      </c>
      <c r="B15" s="49" t="s">
        <v>67</v>
      </c>
      <c r="C15" s="50" t="s">
        <v>44</v>
      </c>
      <c r="D15" s="51">
        <v>40</v>
      </c>
      <c r="E15" s="51" t="s">
        <v>61</v>
      </c>
      <c r="F15" s="51">
        <v>297.33</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11893</v>
      </c>
      <c r="BB15" s="57">
        <f>BA15+SUM(N15:AZ15)</f>
        <v>11893</v>
      </c>
      <c r="BC15" s="58" t="str">
        <f>SpellNumber(L15,BB15)</f>
        <v>INR  Eleven Thousand Eight Hundred &amp; Ninety Three  Only</v>
      </c>
      <c r="IA15" s="17">
        <v>3</v>
      </c>
      <c r="IB15" s="17" t="s">
        <v>67</v>
      </c>
      <c r="IC15" s="17" t="s">
        <v>44</v>
      </c>
      <c r="ID15" s="17">
        <v>40</v>
      </c>
      <c r="IE15" s="18" t="s">
        <v>61</v>
      </c>
      <c r="IF15" s="18"/>
      <c r="IG15" s="18"/>
      <c r="IH15" s="18"/>
      <c r="II15" s="18"/>
    </row>
    <row r="16" spans="1:243" s="17" customFormat="1" ht="38.25">
      <c r="A16" s="48">
        <v>4</v>
      </c>
      <c r="B16" s="49" t="s">
        <v>68</v>
      </c>
      <c r="C16" s="50" t="s">
        <v>45</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IA16" s="17">
        <v>4</v>
      </c>
      <c r="IB16" s="17" t="s">
        <v>68</v>
      </c>
      <c r="IC16" s="17" t="s">
        <v>45</v>
      </c>
      <c r="IE16" s="18"/>
      <c r="IF16" s="18"/>
      <c r="IG16" s="18"/>
      <c r="IH16" s="18"/>
      <c r="II16" s="18"/>
    </row>
    <row r="17" spans="1:243" s="17" customFormat="1" ht="25.5">
      <c r="A17" s="48">
        <v>5</v>
      </c>
      <c r="B17" s="49" t="s">
        <v>69</v>
      </c>
      <c r="C17" s="50" t="s">
        <v>50</v>
      </c>
      <c r="D17" s="51">
        <v>2320</v>
      </c>
      <c r="E17" s="51" t="s">
        <v>61</v>
      </c>
      <c r="F17" s="51">
        <v>81.32</v>
      </c>
      <c r="G17" s="52"/>
      <c r="H17" s="52"/>
      <c r="I17" s="53" t="s">
        <v>34</v>
      </c>
      <c r="J17" s="54">
        <f aca="true" t="shared" si="0" ref="J17:J30">IF(I17="Less(-)",-1,1)</f>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 aca="true" t="shared" si="1" ref="BA17:BA30">ROUND(total_amount_ba($B$2,$D$2,D17,F17,J17,K17,M17),0)</f>
        <v>188662</v>
      </c>
      <c r="BB17" s="57">
        <f aca="true" t="shared" si="2" ref="BB17:BB30">BA17+SUM(N17:AZ17)</f>
        <v>188662</v>
      </c>
      <c r="BC17" s="58" t="str">
        <f aca="true" t="shared" si="3" ref="BC17:BC30">SpellNumber(L17,BB17)</f>
        <v>INR  One Lakh Eighty Eight Thousand Six Hundred &amp; Sixty Two  Only</v>
      </c>
      <c r="IA17" s="17">
        <v>5</v>
      </c>
      <c r="IB17" s="17" t="s">
        <v>69</v>
      </c>
      <c r="IC17" s="17" t="s">
        <v>50</v>
      </c>
      <c r="ID17" s="17">
        <v>2320</v>
      </c>
      <c r="IE17" s="18" t="s">
        <v>61</v>
      </c>
      <c r="IF17" s="18"/>
      <c r="IG17" s="18"/>
      <c r="IH17" s="18"/>
      <c r="II17" s="18"/>
    </row>
    <row r="18" spans="1:243" s="17" customFormat="1" ht="38.25">
      <c r="A18" s="48">
        <v>6</v>
      </c>
      <c r="B18" s="49" t="s">
        <v>70</v>
      </c>
      <c r="C18" s="50" t="s">
        <v>51</v>
      </c>
      <c r="D18" s="51">
        <v>365</v>
      </c>
      <c r="E18" s="51" t="s">
        <v>61</v>
      </c>
      <c r="F18" s="51">
        <v>108.59</v>
      </c>
      <c r="G18" s="52"/>
      <c r="H18" s="52"/>
      <c r="I18" s="53" t="s">
        <v>34</v>
      </c>
      <c r="J18" s="54">
        <f t="shared" si="0"/>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t="shared" si="1"/>
        <v>39635</v>
      </c>
      <c r="BB18" s="57">
        <f t="shared" si="2"/>
        <v>39635</v>
      </c>
      <c r="BC18" s="58" t="str">
        <f t="shared" si="3"/>
        <v>INR  Thirty Nine Thousand Six Hundred &amp; Thirty Five  Only</v>
      </c>
      <c r="IA18" s="17">
        <v>6</v>
      </c>
      <c r="IB18" s="17" t="s">
        <v>70</v>
      </c>
      <c r="IC18" s="17" t="s">
        <v>51</v>
      </c>
      <c r="ID18" s="17">
        <v>365</v>
      </c>
      <c r="IE18" s="18" t="s">
        <v>61</v>
      </c>
      <c r="IF18" s="18"/>
      <c r="IG18" s="18"/>
      <c r="IH18" s="18"/>
      <c r="II18" s="18"/>
    </row>
    <row r="19" spans="1:243" s="17" customFormat="1" ht="36.75" customHeight="1">
      <c r="A19" s="48">
        <v>7</v>
      </c>
      <c r="B19" s="49" t="s">
        <v>71</v>
      </c>
      <c r="C19" s="50" t="s">
        <v>46</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IA19" s="17">
        <v>7</v>
      </c>
      <c r="IB19" s="17" t="s">
        <v>71</v>
      </c>
      <c r="IC19" s="17" t="s">
        <v>46</v>
      </c>
      <c r="IE19" s="18"/>
      <c r="IF19" s="18"/>
      <c r="IG19" s="18"/>
      <c r="IH19" s="18"/>
      <c r="II19" s="18"/>
    </row>
    <row r="20" spans="1:243" s="17" customFormat="1" ht="25.5">
      <c r="A20" s="48">
        <v>8</v>
      </c>
      <c r="B20" s="49" t="s">
        <v>72</v>
      </c>
      <c r="C20" s="50" t="s">
        <v>52</v>
      </c>
      <c r="D20" s="51">
        <v>153</v>
      </c>
      <c r="E20" s="51" t="s">
        <v>61</v>
      </c>
      <c r="F20" s="51">
        <v>16.66</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2549</v>
      </c>
      <c r="BB20" s="57">
        <f t="shared" si="2"/>
        <v>2549</v>
      </c>
      <c r="BC20" s="58" t="str">
        <f t="shared" si="3"/>
        <v>INR  Two Thousand Five Hundred &amp; Forty Nine  Only</v>
      </c>
      <c r="IA20" s="17">
        <v>8</v>
      </c>
      <c r="IB20" s="17" t="s">
        <v>72</v>
      </c>
      <c r="IC20" s="17" t="s">
        <v>52</v>
      </c>
      <c r="ID20" s="17">
        <v>153</v>
      </c>
      <c r="IE20" s="18" t="s">
        <v>61</v>
      </c>
      <c r="IF20" s="18"/>
      <c r="IG20" s="18"/>
      <c r="IH20" s="18"/>
      <c r="II20" s="18"/>
    </row>
    <row r="21" spans="1:243" s="17" customFormat="1" ht="38.25">
      <c r="A21" s="48">
        <v>9</v>
      </c>
      <c r="B21" s="49" t="s">
        <v>73</v>
      </c>
      <c r="C21" s="50" t="s">
        <v>47</v>
      </c>
      <c r="D21" s="51">
        <v>365</v>
      </c>
      <c r="E21" s="51" t="s">
        <v>61</v>
      </c>
      <c r="F21" s="51">
        <v>18.28</v>
      </c>
      <c r="G21" s="52"/>
      <c r="H21" s="52"/>
      <c r="I21" s="53" t="s">
        <v>34</v>
      </c>
      <c r="J21" s="54">
        <f t="shared" si="0"/>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 t="shared" si="1"/>
        <v>6672</v>
      </c>
      <c r="BB21" s="57">
        <f t="shared" si="2"/>
        <v>6672</v>
      </c>
      <c r="BC21" s="58" t="str">
        <f t="shared" si="3"/>
        <v>INR  Six Thousand Six Hundred &amp; Seventy Two  Only</v>
      </c>
      <c r="IA21" s="17">
        <v>9</v>
      </c>
      <c r="IB21" s="17" t="s">
        <v>73</v>
      </c>
      <c r="IC21" s="17" t="s">
        <v>47</v>
      </c>
      <c r="ID21" s="17">
        <v>365</v>
      </c>
      <c r="IE21" s="18" t="s">
        <v>61</v>
      </c>
      <c r="IF21" s="18"/>
      <c r="IG21" s="18"/>
      <c r="IH21" s="18"/>
      <c r="II21" s="18"/>
    </row>
    <row r="22" spans="1:243" s="17" customFormat="1" ht="25.5">
      <c r="A22" s="48">
        <v>10</v>
      </c>
      <c r="B22" s="49" t="s">
        <v>74</v>
      </c>
      <c r="C22" s="50" t="s">
        <v>53</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IA22" s="17">
        <v>10</v>
      </c>
      <c r="IB22" s="17" t="s">
        <v>74</v>
      </c>
      <c r="IC22" s="17" t="s">
        <v>53</v>
      </c>
      <c r="IE22" s="18"/>
      <c r="IF22" s="18"/>
      <c r="IG22" s="18"/>
      <c r="IH22" s="18"/>
      <c r="II22" s="18"/>
    </row>
    <row r="23" spans="1:243" s="17" customFormat="1" ht="25.5">
      <c r="A23" s="48">
        <v>11</v>
      </c>
      <c r="B23" s="49" t="s">
        <v>75</v>
      </c>
      <c r="C23" s="50" t="s">
        <v>54</v>
      </c>
      <c r="D23" s="51">
        <v>813</v>
      </c>
      <c r="E23" s="51" t="s">
        <v>61</v>
      </c>
      <c r="F23" s="51">
        <v>75.89</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61699</v>
      </c>
      <c r="BB23" s="57">
        <f t="shared" si="2"/>
        <v>61699</v>
      </c>
      <c r="BC23" s="58" t="str">
        <f t="shared" si="3"/>
        <v>INR  Sixty One Thousand Six Hundred &amp; Ninety Nine  Only</v>
      </c>
      <c r="IA23" s="17">
        <v>11</v>
      </c>
      <c r="IB23" s="17" t="s">
        <v>75</v>
      </c>
      <c r="IC23" s="17" t="s">
        <v>54</v>
      </c>
      <c r="ID23" s="17">
        <v>813</v>
      </c>
      <c r="IE23" s="18" t="s">
        <v>61</v>
      </c>
      <c r="IF23" s="18"/>
      <c r="IG23" s="18"/>
      <c r="IH23" s="18"/>
      <c r="II23" s="18"/>
    </row>
    <row r="24" spans="1:243" s="17" customFormat="1" ht="25.5">
      <c r="A24" s="48">
        <v>12</v>
      </c>
      <c r="B24" s="49" t="s">
        <v>76</v>
      </c>
      <c r="C24" s="50" t="s">
        <v>55</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IA24" s="17">
        <v>12</v>
      </c>
      <c r="IB24" s="17" t="s">
        <v>76</v>
      </c>
      <c r="IC24" s="17" t="s">
        <v>55</v>
      </c>
      <c r="IE24" s="18"/>
      <c r="IF24" s="18"/>
      <c r="IG24" s="18"/>
      <c r="IH24" s="18"/>
      <c r="II24" s="18"/>
    </row>
    <row r="25" spans="1:243" s="17" customFormat="1" ht="25.5">
      <c r="A25" s="48">
        <v>13</v>
      </c>
      <c r="B25" s="49" t="s">
        <v>77</v>
      </c>
      <c r="C25" s="50" t="s">
        <v>56</v>
      </c>
      <c r="D25" s="51">
        <v>1500</v>
      </c>
      <c r="E25" s="51" t="s">
        <v>61</v>
      </c>
      <c r="F25" s="51">
        <v>64.97</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 t="shared" si="1"/>
        <v>97455</v>
      </c>
      <c r="BB25" s="57">
        <f t="shared" si="2"/>
        <v>97455</v>
      </c>
      <c r="BC25" s="58" t="str">
        <f t="shared" si="3"/>
        <v>INR  Ninety Seven Thousand Four Hundred &amp; Fifty Five  Only</v>
      </c>
      <c r="IA25" s="17">
        <v>13</v>
      </c>
      <c r="IB25" s="17" t="s">
        <v>77</v>
      </c>
      <c r="IC25" s="17" t="s">
        <v>56</v>
      </c>
      <c r="ID25" s="17">
        <v>1500</v>
      </c>
      <c r="IE25" s="18" t="s">
        <v>61</v>
      </c>
      <c r="IF25" s="18"/>
      <c r="IG25" s="18"/>
      <c r="IH25" s="18"/>
      <c r="II25" s="18"/>
    </row>
    <row r="26" spans="1:243" s="17" customFormat="1" ht="14.25">
      <c r="A26" s="48">
        <v>14</v>
      </c>
      <c r="B26" s="49" t="s">
        <v>63</v>
      </c>
      <c r="C26" s="50" t="s">
        <v>57</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IA26" s="17">
        <v>14</v>
      </c>
      <c r="IB26" s="17" t="s">
        <v>63</v>
      </c>
      <c r="IC26" s="17" t="s">
        <v>57</v>
      </c>
      <c r="IE26" s="18"/>
      <c r="IF26" s="18"/>
      <c r="IG26" s="18"/>
      <c r="IH26" s="18"/>
      <c r="II26" s="18"/>
    </row>
    <row r="27" spans="1:243" s="17" customFormat="1" ht="38.25">
      <c r="A27" s="48">
        <v>15</v>
      </c>
      <c r="B27" s="49" t="s">
        <v>78</v>
      </c>
      <c r="C27" s="50" t="s">
        <v>58</v>
      </c>
      <c r="D27" s="51">
        <v>40</v>
      </c>
      <c r="E27" s="51" t="s">
        <v>61</v>
      </c>
      <c r="F27" s="51">
        <v>39.5</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1580</v>
      </c>
      <c r="BB27" s="57">
        <f t="shared" si="2"/>
        <v>1580</v>
      </c>
      <c r="BC27" s="58" t="str">
        <f t="shared" si="3"/>
        <v>INR  One Thousand Five Hundred &amp; Eighty  Only</v>
      </c>
      <c r="IA27" s="17">
        <v>15</v>
      </c>
      <c r="IB27" s="17" t="s">
        <v>78</v>
      </c>
      <c r="IC27" s="17" t="s">
        <v>58</v>
      </c>
      <c r="ID27" s="17">
        <v>40</v>
      </c>
      <c r="IE27" s="18" t="s">
        <v>61</v>
      </c>
      <c r="IF27" s="18"/>
      <c r="IG27" s="18"/>
      <c r="IH27" s="18"/>
      <c r="II27" s="18"/>
    </row>
    <row r="28" spans="1:243" s="17" customFormat="1" ht="14.25">
      <c r="A28" s="48">
        <v>16</v>
      </c>
      <c r="B28" s="49" t="s">
        <v>79</v>
      </c>
      <c r="C28" s="50" t="s">
        <v>59</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IA28" s="17">
        <v>16</v>
      </c>
      <c r="IB28" s="17" t="s">
        <v>79</v>
      </c>
      <c r="IC28" s="17" t="s">
        <v>59</v>
      </c>
      <c r="IE28" s="18"/>
      <c r="IF28" s="18"/>
      <c r="IG28" s="18"/>
      <c r="IH28" s="18"/>
      <c r="II28" s="18"/>
    </row>
    <row r="29" spans="1:243" s="17" customFormat="1" ht="127.5">
      <c r="A29" s="48">
        <v>17</v>
      </c>
      <c r="B29" s="49" t="s">
        <v>80</v>
      </c>
      <c r="C29" s="50" t="s">
        <v>48</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IA29" s="17">
        <v>17</v>
      </c>
      <c r="IB29" s="17" t="s">
        <v>80</v>
      </c>
      <c r="IC29" s="17" t="s">
        <v>48</v>
      </c>
      <c r="IE29" s="18"/>
      <c r="IF29" s="18"/>
      <c r="IG29" s="18"/>
      <c r="IH29" s="18"/>
      <c r="II29" s="18"/>
    </row>
    <row r="30" spans="1:243" s="17" customFormat="1" ht="25.5">
      <c r="A30" s="48">
        <v>18</v>
      </c>
      <c r="B30" s="49" t="s">
        <v>81</v>
      </c>
      <c r="C30" s="50" t="s">
        <v>60</v>
      </c>
      <c r="D30" s="51">
        <v>10</v>
      </c>
      <c r="E30" s="51" t="s">
        <v>61</v>
      </c>
      <c r="F30" s="51">
        <v>447.61</v>
      </c>
      <c r="G30" s="52"/>
      <c r="H30" s="52"/>
      <c r="I30" s="53" t="s">
        <v>34</v>
      </c>
      <c r="J30" s="54">
        <f t="shared" si="0"/>
        <v>1</v>
      </c>
      <c r="K30" s="52" t="s">
        <v>35</v>
      </c>
      <c r="L30" s="52" t="s">
        <v>4</v>
      </c>
      <c r="M30" s="55"/>
      <c r="N30" s="52"/>
      <c r="O30" s="52"/>
      <c r="P30" s="56"/>
      <c r="Q30" s="52"/>
      <c r="R30" s="52"/>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f t="shared" si="1"/>
        <v>4476</v>
      </c>
      <c r="BB30" s="57">
        <f t="shared" si="2"/>
        <v>4476</v>
      </c>
      <c r="BC30" s="58" t="str">
        <f t="shared" si="3"/>
        <v>INR  Four Thousand Four Hundred &amp; Seventy Six  Only</v>
      </c>
      <c r="IA30" s="17">
        <v>18</v>
      </c>
      <c r="IB30" s="17" t="s">
        <v>81</v>
      </c>
      <c r="IC30" s="17" t="s">
        <v>60</v>
      </c>
      <c r="ID30" s="17">
        <v>10</v>
      </c>
      <c r="IE30" s="18" t="s">
        <v>61</v>
      </c>
      <c r="IF30" s="18"/>
      <c r="IG30" s="18"/>
      <c r="IH30" s="18"/>
      <c r="II30" s="18"/>
    </row>
    <row r="31" spans="1:55" ht="48" customHeight="1">
      <c r="A31" s="47" t="s">
        <v>36</v>
      </c>
      <c r="B31" s="24"/>
      <c r="C31" s="25"/>
      <c r="D31" s="30"/>
      <c r="E31" s="30"/>
      <c r="F31" s="30"/>
      <c r="G31" s="30"/>
      <c r="H31" s="31"/>
      <c r="I31" s="31"/>
      <c r="J31" s="31"/>
      <c r="K31" s="31"/>
      <c r="L31" s="32"/>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4">
        <f>SUM(BA13:BA30)</f>
        <v>414621</v>
      </c>
      <c r="BB31" s="35" t="e">
        <f>SUM(#REF!)</f>
        <v>#REF!</v>
      </c>
      <c r="BC31" s="36" t="str">
        <f>SpellNumber(L31,BA31)</f>
        <v>  Four Lakh Fourteen Thousand Six Hundred &amp; Twenty One  Only</v>
      </c>
    </row>
    <row r="32" spans="1:55" ht="37.5" customHeight="1">
      <c r="A32" s="22" t="s">
        <v>37</v>
      </c>
      <c r="B32" s="26"/>
      <c r="C32" s="27"/>
      <c r="D32" s="37"/>
      <c r="E32" s="38" t="s">
        <v>42</v>
      </c>
      <c r="F32" s="28"/>
      <c r="G32" s="39"/>
      <c r="H32" s="40"/>
      <c r="I32" s="40"/>
      <c r="J32" s="40"/>
      <c r="K32" s="37"/>
      <c r="L32" s="41"/>
      <c r="M32" s="42"/>
      <c r="N32" s="43"/>
      <c r="O32" s="33"/>
      <c r="P32" s="33"/>
      <c r="Q32" s="33"/>
      <c r="R32" s="33"/>
      <c r="S32" s="3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4">
        <f>IF(ISBLANK(F32),0,IF(E32="Excess (+)",ROUND(BA31+(BA31*F32),0),IF(E32="Less (-)",ROUND(BA31+(BA31*F32*(-1)),0),IF(E32="At Par",BA31,0))))</f>
        <v>0</v>
      </c>
      <c r="BB32" s="45">
        <f>ROUND(BA32,0)</f>
        <v>0</v>
      </c>
      <c r="BC32" s="46" t="str">
        <f>SpellNumber($E$2,BB32)</f>
        <v>INR Zero Only</v>
      </c>
    </row>
    <row r="33" spans="1:55" ht="18" customHeight="1">
      <c r="A33" s="21" t="s">
        <v>38</v>
      </c>
      <c r="B33" s="29"/>
      <c r="C33" s="62" t="str">
        <f>SpellNumber($E$2,BB32)</f>
        <v>INR Zero Only</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row>
  </sheetData>
  <sheetProtection password="D850" sheet="1"/>
  <autoFilter ref="A11:BC33"/>
  <mergeCells count="17">
    <mergeCell ref="D26:BC26"/>
    <mergeCell ref="D28:BC28"/>
    <mergeCell ref="D29:BC29"/>
    <mergeCell ref="C33:BC33"/>
    <mergeCell ref="A1:L1"/>
    <mergeCell ref="A4:BC4"/>
    <mergeCell ref="A5:BC5"/>
    <mergeCell ref="A6:BC6"/>
    <mergeCell ref="A7:BC7"/>
    <mergeCell ref="D19:BC19"/>
    <mergeCell ref="B8:BC8"/>
    <mergeCell ref="A9:BC9"/>
    <mergeCell ref="D16:BC16"/>
    <mergeCell ref="D24:BC24"/>
    <mergeCell ref="D13:BC13"/>
    <mergeCell ref="D14:BC14"/>
    <mergeCell ref="D22:BC22"/>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list" allowBlank="1" showErrorMessage="1" sqref="E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ErrorMessage="1" sqref="D13:D14 K15 D16 K17:K18 D19 K20:K21 D22 K23 D24 K25 D26 K27 D28:D29 K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1 G23:H23 G25:H25 G27:H27 G30:H30">
      <formula1>0</formula1>
      <formula2>999999999999999</formula2>
    </dataValidation>
    <dataValidation allowBlank="1" showInputMessage="1" showErrorMessage="1" promptTitle="Addition / Deduction" prompt="Please Choose the correct One" sqref="J15 J17:J18 J20:J21 J23 J25 J27 J30">
      <formula1>0</formula1>
      <formula2>0</formula2>
    </dataValidation>
    <dataValidation type="list" showErrorMessage="1" sqref="I15 I17:I18 I20:I21 I23 I25 I27 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1 N23:O23 N25:O25 N27:O27 N30: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1 R23 R25 R27 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1 Q23 Q25 Q27 Q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1 M23 M25 M27 M3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F21 F23 F25 F27 F30">
      <formula1>0</formula1>
      <formula2>999999999999999</formula2>
    </dataValidation>
    <dataValidation type="list" allowBlank="1" showInputMessage="1" showErrorMessage="1" sqref="L26 L27 L28 L13 L14 L15 L16 L17 L18 L19 L20 L21 L22 L23 L24 L25 L30 L29">
      <formula1>"INR"</formula1>
    </dataValidation>
    <dataValidation allowBlank="1" showInputMessage="1" showErrorMessage="1" promptTitle="Itemcode/Make" prompt="Please enter text" sqref="C13:C30">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6" t="s">
        <v>39</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2024-05-14T11:20:06Z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