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<sst xmlns="http://schemas.openxmlformats.org/spreadsheetml/2006/main" count="292" uniqueCount="114">
  <si>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</si>
  <si>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</si>
  <si>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</si>
  <si>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</si>
  <si>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</si>
  <si>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</si>
  <si>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</si>
  <si>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</si>
  <si>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</si>
  <si>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</si>
  <si>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</si>
  <si>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</si>
  <si>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</si>
  <si>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</si>
  <si>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</si>
  <si>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</si>
  <si>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</si>
  <si>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</si>
  <si>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</si>
  <si>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</si>
  <si>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</si>
  <si>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</si>
  <si>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</si>
  <si>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</si>
  <si>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</si>
  <si>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</si>
  <si>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</si>
  <si>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</si>
  <si>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</si>
  <si>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</si>
  <si>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</si>
  <si>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</si>
  <si>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</si>
  <si>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</si>
  <si>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</si>
  <si>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</si>
  <si>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</si>
  <si>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</si>
  <si>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</si>
  <si>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</si>
  <si>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</si>
  <si>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</si>
  <si>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</si>
  <si>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</si>
  <si>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</si>
  <si>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</si>
  <si>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</si>
  <si>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</si>
  <si>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</si>
  <si>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</si>
  <si>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</si>
  <si>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</si>
  <si>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CEMENT CONCRETE (CAST IN SITU)</t>
  </si>
  <si>
    <t>STEEL WORK</t>
  </si>
  <si>
    <t>Steel work welded in built up sections/ framed work, including cutting, hoisting, fixing in position and applying a priming coat of approved steel primer using structural steel etc. as required.</t>
  </si>
  <si>
    <t>Two or more coats on new work</t>
  </si>
  <si>
    <t>Painting with synthetic enamel paint of approved brand and manufacture to give an even shade :</t>
  </si>
  <si>
    <t>kg</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</si>
  <si>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</si>
  <si>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</si>
  <si>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</si>
  <si>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</si>
  <si>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</si>
  <si>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</si>
  <si>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</si>
  <si>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</si>
  <si>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</si>
  <si>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</si>
  <si>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</si>
  <si>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</si>
  <si>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</si>
  <si>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</si>
  <si>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</si>
  <si>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</si>
  <si>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</si>
  <si>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</si>
  <si>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</si>
  <si>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</si>
  <si>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</si>
  <si>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</si>
  <si>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</si>
  <si>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</si>
  <si>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</si>
  <si>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</si>
  <si>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</si>
  <si>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</si>
  <si>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</si>
  <si>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REINFORCED CEMENT CONCRETE</t>
  </si>
  <si>
    <t>Hot finished welded type tubes</t>
  </si>
  <si>
    <t>Dismantling and Demolishing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</si>
  <si>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</si>
  <si>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</si>
  <si>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</si>
  <si>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Demolishing cement concrete manually/ by mechanical means including disposal of material within 50 metres lead as per direction of Engineer - in -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</si>
  <si>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</si>
  <si>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Carriage of Materials</t>
  </si>
  <si>
    <t>By Mechanical Transport including loading,unloading and stacking</t>
  </si>
  <si>
    <t>Earth Lead - 2 km</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</si>
  <si>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</si>
  <si>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</si>
  <si>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</si>
  <si>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</si>
  <si>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Steel reinforcement for R.C.C. work including straightening, cutting, bending, placing in position and binding all complete upto plinth level.</t>
  </si>
  <si>
    <t>Thermo-Mechanically Treated bars of grade Fe-500D or more.</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</si>
  <si>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</si>
  <si>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</si>
  <si>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</si>
  <si>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Steel work in built up tubular (round, square or rectangular hollow tubes etc.) trusses etc., including cutting, hoisting, fixing in position and applying a priming coat of approved steel primer, including welding and bolted with special shaped washers etc. complete.</t>
  </si>
  <si>
    <t>In stringers, treads, landings etc. of stair cases, including use of chequered plate wherever required, all complete</t>
  </si>
  <si>
    <t>Neat cement punning.</t>
  </si>
  <si>
    <t>Nominal concrete 1:4:8 or leaner mix (i/c equivalent design mix)</t>
  </si>
  <si>
    <t>Demolishing R.C.C. work manually/ by mechanical means including stacking of steel bars and disposal of unserviceable material within 50 metres lead as per direction of Engineer - in- charge.</t>
  </si>
  <si>
    <t>Name of Work: Construction of platforms with MS structure and associated works near rear gate of DJAC building, IIT Kanpur</t>
  </si>
  <si>
    <t>NIT No: Civil/16/05/2024-1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</si>
</sst>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7"/>
  <sheetViews>
    <sheetView showGridLines="0" zoomScale="77" zoomScaleNormal="77" zoomScalePageLayoutView="0" workbookViewId="0" topLeftCell="A32">
      <selection activeCell="B34" sqref="B34"/>
    </sheetView>
  </sheetViews>
  <sheetFormatPr defaultColWidth="9.140625" defaultRowHeight="15"/>
  <cols>
    <col min="1" max="1" width="9.57421875" style="1" customWidth="1"/>
    <col min="2" max="2" width="59.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50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112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113</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95</v>
      </c>
      <c r="C13" s="50" t="s">
        <v>49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95</v>
      </c>
      <c r="IC13" s="17" t="s">
        <v>49</v>
      </c>
      <c r="IE13" s="18"/>
      <c r="IF13" s="18"/>
      <c r="IG13" s="18"/>
      <c r="IH13" s="18"/>
      <c r="II13" s="18"/>
    </row>
    <row r="14" spans="1:243" s="17" customFormat="1" ht="25.5">
      <c r="A14" s="48">
        <v>2</v>
      </c>
      <c r="B14" s="49" t="s">
        <v>96</v>
      </c>
      <c r="C14" s="50"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96</v>
      </c>
      <c r="IC14" s="17" t="s">
        <v>43</v>
      </c>
      <c r="IE14" s="18"/>
      <c r="IF14" s="18"/>
      <c r="IG14" s="18"/>
      <c r="IH14" s="18"/>
      <c r="II14" s="18"/>
    </row>
    <row r="15" spans="1:243" s="17" customFormat="1" ht="26.25" customHeight="1">
      <c r="A15" s="48">
        <v>3</v>
      </c>
      <c r="B15" s="49" t="s">
        <v>97</v>
      </c>
      <c r="C15" s="50" t="s">
        <v>44</v>
      </c>
      <c r="D15" s="51">
        <v>15</v>
      </c>
      <c r="E15" s="51" t="s">
        <v>48</v>
      </c>
      <c r="F15" s="51">
        <v>178.85</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2683</v>
      </c>
      <c r="BB15" s="57">
        <f>BA15+SUM(N15:AZ15)</f>
        <v>2683</v>
      </c>
      <c r="BC15" s="58" t="str">
        <f>SpellNumber(L15,BB15)</f>
        <v>INR  Two Thousand Six Hundred &amp; Eighty Three  Only</v>
      </c>
      <c r="IA15" s="17">
        <v>3</v>
      </c>
      <c r="IB15" s="17" t="s">
        <v>97</v>
      </c>
      <c r="IC15" s="17" t="s">
        <v>44</v>
      </c>
      <c r="ID15" s="17">
        <v>15</v>
      </c>
      <c r="IE15" s="18" t="s">
        <v>48</v>
      </c>
      <c r="IF15" s="18"/>
      <c r="IG15" s="18"/>
      <c r="IH15" s="18"/>
      <c r="II15" s="18"/>
    </row>
    <row r="16" spans="1:243" s="17" customFormat="1" ht="14.25">
      <c r="A16" s="48">
        <v>4</v>
      </c>
      <c r="B16" s="49" t="s">
        <v>51</v>
      </c>
      <c r="C16" s="50" t="s">
        <v>58</v>
      </c>
      <c r="D16" s="6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2"/>
      <c r="IA16" s="17">
        <v>4</v>
      </c>
      <c r="IB16" s="17" t="s">
        <v>51</v>
      </c>
      <c r="IC16" s="17" t="s">
        <v>58</v>
      </c>
      <c r="IE16" s="18"/>
      <c r="IF16" s="18"/>
      <c r="IG16" s="18"/>
      <c r="IH16" s="18"/>
      <c r="II16" s="18"/>
    </row>
    <row r="17" spans="1:243" s="17" customFormat="1" ht="70.5" customHeight="1">
      <c r="A17" s="48">
        <v>5</v>
      </c>
      <c r="B17" s="49" t="s">
        <v>90</v>
      </c>
      <c r="C17" s="50" t="s">
        <v>59</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90</v>
      </c>
      <c r="IC17" s="17" t="s">
        <v>59</v>
      </c>
      <c r="IE17" s="18"/>
      <c r="IF17" s="18"/>
      <c r="IG17" s="18"/>
      <c r="IH17" s="18"/>
      <c r="II17" s="18"/>
    </row>
    <row r="18" spans="1:243" s="17" customFormat="1" ht="14.25">
      <c r="A18" s="48">
        <v>6</v>
      </c>
      <c r="B18" s="49" t="s">
        <v>91</v>
      </c>
      <c r="C18" s="50" t="s">
        <v>60</v>
      </c>
      <c r="D18" s="51">
        <v>20</v>
      </c>
      <c r="E18" s="51" t="s">
        <v>48</v>
      </c>
      <c r="F18" s="51">
        <v>251.51</v>
      </c>
      <c r="G18" s="52"/>
      <c r="H18" s="52"/>
      <c r="I18" s="53" t="s">
        <v>34</v>
      </c>
      <c r="J18" s="54">
        <f>IF(I18="Less(-)",-1,1)</f>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ROUND(total_amount_ba($B$2,$D$2,D18,F18,J18,K18,M18),0)</f>
        <v>5030</v>
      </c>
      <c r="BB18" s="57">
        <f>BA18+SUM(N18:AZ18)</f>
        <v>5030</v>
      </c>
      <c r="BC18" s="58" t="str">
        <f>SpellNumber(L18,BB18)</f>
        <v>INR  Five Thousand  &amp;Thirty  Only</v>
      </c>
      <c r="IA18" s="17">
        <v>6</v>
      </c>
      <c r="IB18" s="17" t="s">
        <v>91</v>
      </c>
      <c r="IC18" s="17" t="s">
        <v>60</v>
      </c>
      <c r="ID18" s="17">
        <v>20</v>
      </c>
      <c r="IE18" s="18" t="s">
        <v>48</v>
      </c>
      <c r="IF18" s="18"/>
      <c r="IG18" s="18"/>
      <c r="IH18" s="18"/>
      <c r="II18" s="18"/>
    </row>
    <row r="19" spans="1:243" s="17" customFormat="1" ht="51">
      <c r="A19" s="48">
        <v>7</v>
      </c>
      <c r="B19" s="49" t="s">
        <v>92</v>
      </c>
      <c r="C19" s="50" t="s">
        <v>61</v>
      </c>
      <c r="D19" s="51">
        <v>5</v>
      </c>
      <c r="E19" s="51" t="s">
        <v>48</v>
      </c>
      <c r="F19" s="51">
        <v>222.67</v>
      </c>
      <c r="G19" s="52"/>
      <c r="H19" s="52"/>
      <c r="I19" s="53" t="s">
        <v>34</v>
      </c>
      <c r="J19" s="54">
        <f>IF(I19="Less(-)",-1,1)</f>
        <v>1</v>
      </c>
      <c r="K19" s="52" t="s">
        <v>35</v>
      </c>
      <c r="L19" s="52" t="s">
        <v>4</v>
      </c>
      <c r="M19" s="55"/>
      <c r="N19" s="52"/>
      <c r="O19" s="52"/>
      <c r="P19" s="56"/>
      <c r="Q19" s="52"/>
      <c r="R19" s="52"/>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f>ROUND(total_amount_ba($B$2,$D$2,D19,F19,J19,K19,M19),0)</f>
        <v>1113</v>
      </c>
      <c r="BB19" s="57">
        <f>BA19+SUM(N19:AZ19)</f>
        <v>1113</v>
      </c>
      <c r="BC19" s="58" t="str">
        <f>SpellNumber(L19,BB19)</f>
        <v>INR  One Thousand One Hundred &amp; Thirteen  Only</v>
      </c>
      <c r="IA19" s="17">
        <v>7</v>
      </c>
      <c r="IB19" s="17" t="s">
        <v>92</v>
      </c>
      <c r="IC19" s="17" t="s">
        <v>61</v>
      </c>
      <c r="ID19" s="17">
        <v>5</v>
      </c>
      <c r="IE19" s="18" t="s">
        <v>48</v>
      </c>
      <c r="IF19" s="18"/>
      <c r="IG19" s="18"/>
      <c r="IH19" s="18"/>
      <c r="II19" s="18"/>
    </row>
    <row r="20" spans="1:243" s="17" customFormat="1" ht="14.25">
      <c r="A20" s="48">
        <v>8</v>
      </c>
      <c r="B20" s="49" t="s">
        <v>52</v>
      </c>
      <c r="C20" s="50" t="s">
        <v>62</v>
      </c>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2"/>
      <c r="IA20" s="17">
        <v>8</v>
      </c>
      <c r="IB20" s="17" t="s">
        <v>52</v>
      </c>
      <c r="IC20" s="17" t="s">
        <v>62</v>
      </c>
      <c r="IE20" s="18"/>
      <c r="IF20" s="18"/>
      <c r="IG20" s="18"/>
      <c r="IH20" s="18"/>
      <c r="II20" s="18"/>
    </row>
    <row r="21" spans="1:243" s="17" customFormat="1" ht="45.75" customHeight="1">
      <c r="A21" s="48">
        <v>9</v>
      </c>
      <c r="B21" s="49" t="s">
        <v>98</v>
      </c>
      <c r="C21" s="50" t="s">
        <v>63</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98</v>
      </c>
      <c r="IC21" s="17" t="s">
        <v>63</v>
      </c>
      <c r="IE21" s="18"/>
      <c r="IF21" s="18"/>
      <c r="IG21" s="18"/>
      <c r="IH21" s="18"/>
      <c r="II21" s="18"/>
    </row>
    <row r="22" spans="1:243" s="17" customFormat="1" ht="38.25">
      <c r="A22" s="48">
        <v>10</v>
      </c>
      <c r="B22" s="49" t="s">
        <v>99</v>
      </c>
      <c r="C22" s="50" t="s">
        <v>64</v>
      </c>
      <c r="D22" s="51">
        <v>1.6</v>
      </c>
      <c r="E22" s="51" t="s">
        <v>48</v>
      </c>
      <c r="F22" s="51">
        <v>5546.73</v>
      </c>
      <c r="G22" s="52"/>
      <c r="H22" s="52"/>
      <c r="I22" s="53" t="s">
        <v>34</v>
      </c>
      <c r="J22" s="54">
        <f>IF(I22="Less(-)",-1,1)</f>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ROUND(total_amount_ba($B$2,$D$2,D22,F22,J22,K22,M22),0)</f>
        <v>8875</v>
      </c>
      <c r="BB22" s="57">
        <f>BA22+SUM(N22:AZ22)</f>
        <v>8875</v>
      </c>
      <c r="BC22" s="58" t="str">
        <f>SpellNumber(L22,BB22)</f>
        <v>INR  Eight Thousand Eight Hundred &amp; Seventy Five  Only</v>
      </c>
      <c r="IA22" s="17">
        <v>10</v>
      </c>
      <c r="IB22" s="17" t="s">
        <v>99</v>
      </c>
      <c r="IC22" s="17" t="s">
        <v>64</v>
      </c>
      <c r="ID22" s="17">
        <v>1.6</v>
      </c>
      <c r="IE22" s="18" t="s">
        <v>48</v>
      </c>
      <c r="IF22" s="18"/>
      <c r="IG22" s="18"/>
      <c r="IH22" s="18"/>
      <c r="II22" s="18"/>
    </row>
    <row r="23" spans="1:243" s="17" customFormat="1" ht="14.25">
      <c r="A23" s="48">
        <v>11</v>
      </c>
      <c r="B23" s="49" t="s">
        <v>87</v>
      </c>
      <c r="C23" s="50" t="s">
        <v>65</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2"/>
      <c r="IA23" s="17">
        <v>11</v>
      </c>
      <c r="IB23" s="17" t="s">
        <v>87</v>
      </c>
      <c r="IC23" s="17" t="s">
        <v>65</v>
      </c>
      <c r="IE23" s="18"/>
      <c r="IF23" s="18"/>
      <c r="IG23" s="18"/>
      <c r="IH23" s="18"/>
      <c r="II23" s="18"/>
    </row>
    <row r="24" spans="1:243" s="17" customFormat="1" ht="38.25">
      <c r="A24" s="48">
        <v>12</v>
      </c>
      <c r="B24" s="49" t="s">
        <v>100</v>
      </c>
      <c r="C24" s="50" t="s">
        <v>66</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100</v>
      </c>
      <c r="IC24" s="17" t="s">
        <v>66</v>
      </c>
      <c r="IE24" s="18"/>
      <c r="IF24" s="18"/>
      <c r="IG24" s="18"/>
      <c r="IH24" s="18"/>
      <c r="II24" s="18"/>
    </row>
    <row r="25" spans="1:243" s="17" customFormat="1" ht="38.25">
      <c r="A25" s="48">
        <v>13</v>
      </c>
      <c r="B25" s="49" t="s">
        <v>101</v>
      </c>
      <c r="C25" s="50" t="s">
        <v>67</v>
      </c>
      <c r="D25" s="51">
        <v>2.9</v>
      </c>
      <c r="E25" s="51" t="s">
        <v>48</v>
      </c>
      <c r="F25" s="51">
        <v>6966.81</v>
      </c>
      <c r="G25" s="52"/>
      <c r="H25" s="52"/>
      <c r="I25" s="53" t="s">
        <v>34</v>
      </c>
      <c r="J25" s="54">
        <f>IF(I25="Less(-)",-1,1)</f>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ROUND(total_amount_ba($B$2,$D$2,D25,F25,J25,K25,M25),0)</f>
        <v>20204</v>
      </c>
      <c r="BB25" s="57">
        <f>BA25+SUM(N25:AZ25)</f>
        <v>20204</v>
      </c>
      <c r="BC25" s="58" t="str">
        <f>SpellNumber(L25,BB25)</f>
        <v>INR  Twenty Thousand Two Hundred &amp; Four  Only</v>
      </c>
      <c r="IA25" s="17">
        <v>13</v>
      </c>
      <c r="IB25" s="17" t="s">
        <v>101</v>
      </c>
      <c r="IC25" s="17" t="s">
        <v>67</v>
      </c>
      <c r="ID25" s="17">
        <v>2.9</v>
      </c>
      <c r="IE25" s="18" t="s">
        <v>48</v>
      </c>
      <c r="IF25" s="18"/>
      <c r="IG25" s="18"/>
      <c r="IH25" s="18"/>
      <c r="II25" s="18"/>
    </row>
    <row r="26" spans="1:243" s="17" customFormat="1" ht="38.25">
      <c r="A26" s="48">
        <v>14</v>
      </c>
      <c r="B26" s="49" t="s">
        <v>102</v>
      </c>
      <c r="C26" s="50" t="s">
        <v>68</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102</v>
      </c>
      <c r="IC26" s="17" t="s">
        <v>68</v>
      </c>
      <c r="IE26" s="18"/>
      <c r="IF26" s="18"/>
      <c r="IG26" s="18"/>
      <c r="IH26" s="18"/>
      <c r="II26" s="18"/>
    </row>
    <row r="27" spans="1:243" s="17" customFormat="1" ht="25.5">
      <c r="A27" s="48">
        <v>15</v>
      </c>
      <c r="B27" s="49" t="s">
        <v>103</v>
      </c>
      <c r="C27" s="50" t="s">
        <v>69</v>
      </c>
      <c r="D27" s="51">
        <v>202</v>
      </c>
      <c r="E27" s="51" t="s">
        <v>57</v>
      </c>
      <c r="F27" s="51">
        <v>78.61</v>
      </c>
      <c r="G27" s="52"/>
      <c r="H27" s="52"/>
      <c r="I27" s="53" t="s">
        <v>34</v>
      </c>
      <c r="J27" s="54">
        <f>IF(I27="Less(-)",-1,1)</f>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ROUND(total_amount_ba($B$2,$D$2,D27,F27,J27,K27,M27),0)</f>
        <v>15879</v>
      </c>
      <c r="BB27" s="57">
        <f>BA27+SUM(N27:AZ27)</f>
        <v>15879</v>
      </c>
      <c r="BC27" s="58" t="str">
        <f>SpellNumber(L27,BB27)</f>
        <v>INR  Fifteen Thousand Eight Hundred &amp; Seventy Nine  Only</v>
      </c>
      <c r="IA27" s="17">
        <v>15</v>
      </c>
      <c r="IB27" s="17" t="s">
        <v>103</v>
      </c>
      <c r="IC27" s="17" t="s">
        <v>69</v>
      </c>
      <c r="ID27" s="17">
        <v>202</v>
      </c>
      <c r="IE27" s="18" t="s">
        <v>57</v>
      </c>
      <c r="IF27" s="18"/>
      <c r="IG27" s="18"/>
      <c r="IH27" s="18"/>
      <c r="II27" s="18"/>
    </row>
    <row r="28" spans="1:243" s="17" customFormat="1" ht="200.25" customHeight="1">
      <c r="A28" s="48">
        <v>16</v>
      </c>
      <c r="B28" s="49" t="s">
        <v>104</v>
      </c>
      <c r="C28" s="50" t="s">
        <v>70</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2"/>
      <c r="IA28" s="17">
        <v>16</v>
      </c>
      <c r="IB28" s="59" t="s">
        <v>104</v>
      </c>
      <c r="IC28" s="17" t="s">
        <v>70</v>
      </c>
      <c r="IE28" s="18"/>
      <c r="IF28" s="18"/>
      <c r="IG28" s="18"/>
      <c r="IH28" s="18"/>
      <c r="II28" s="18"/>
    </row>
    <row r="29" spans="1:243" s="17" customFormat="1" ht="14.25">
      <c r="A29" s="48">
        <v>17</v>
      </c>
      <c r="B29" s="49" t="s">
        <v>105</v>
      </c>
      <c r="C29" s="50" t="s">
        <v>71</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105</v>
      </c>
      <c r="IC29" s="17" t="s">
        <v>71</v>
      </c>
      <c r="IE29" s="18"/>
      <c r="IF29" s="18"/>
      <c r="IG29" s="18"/>
      <c r="IH29" s="18"/>
      <c r="II29" s="18"/>
    </row>
    <row r="30" spans="1:243" s="17" customFormat="1" ht="25.5">
      <c r="A30" s="48">
        <v>18</v>
      </c>
      <c r="B30" s="49" t="s">
        <v>106</v>
      </c>
      <c r="C30" s="50" t="s">
        <v>72</v>
      </c>
      <c r="D30" s="51">
        <v>13.5</v>
      </c>
      <c r="E30" s="51" t="s">
        <v>48</v>
      </c>
      <c r="F30" s="51">
        <v>7012.1</v>
      </c>
      <c r="G30" s="52"/>
      <c r="H30" s="52"/>
      <c r="I30" s="53" t="s">
        <v>34</v>
      </c>
      <c r="J30" s="54">
        <f>IF(I30="Less(-)",-1,1)</f>
        <v>1</v>
      </c>
      <c r="K30" s="52" t="s">
        <v>35</v>
      </c>
      <c r="L30" s="52" t="s">
        <v>4</v>
      </c>
      <c r="M30" s="55"/>
      <c r="N30" s="52"/>
      <c r="O30" s="52"/>
      <c r="P30" s="56"/>
      <c r="Q30" s="52"/>
      <c r="R30" s="52"/>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3">
        <f>ROUND(total_amount_ba($B$2,$D$2,D30,F30,J30,K30,M30),0)</f>
        <v>94663</v>
      </c>
      <c r="BB30" s="57">
        <f>BA30+SUM(N30:AZ30)</f>
        <v>94663</v>
      </c>
      <c r="BC30" s="58" t="str">
        <f>SpellNumber(L30,BB30)</f>
        <v>INR  Ninety Four Thousand Six Hundred &amp; Sixty Three  Only</v>
      </c>
      <c r="IA30" s="17">
        <v>18</v>
      </c>
      <c r="IB30" s="17" t="s">
        <v>106</v>
      </c>
      <c r="IC30" s="17" t="s">
        <v>72</v>
      </c>
      <c r="ID30" s="17">
        <v>13.5</v>
      </c>
      <c r="IE30" s="18" t="s">
        <v>48</v>
      </c>
      <c r="IF30" s="18"/>
      <c r="IG30" s="18"/>
      <c r="IH30" s="18"/>
      <c r="II30" s="18"/>
    </row>
    <row r="31" spans="1:243" s="17" customFormat="1" ht="14.25">
      <c r="A31" s="48">
        <v>19</v>
      </c>
      <c r="B31" s="49" t="s">
        <v>53</v>
      </c>
      <c r="C31" s="50" t="s">
        <v>73</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2"/>
      <c r="IA31" s="17">
        <v>19</v>
      </c>
      <c r="IB31" s="17" t="s">
        <v>53</v>
      </c>
      <c r="IC31" s="17" t="s">
        <v>73</v>
      </c>
      <c r="IE31" s="18"/>
      <c r="IF31" s="18"/>
      <c r="IG31" s="18"/>
      <c r="IH31" s="18"/>
      <c r="II31" s="18"/>
    </row>
    <row r="32" spans="1:243" s="17" customFormat="1" ht="63.75">
      <c r="A32" s="48">
        <v>20</v>
      </c>
      <c r="B32" s="49" t="s">
        <v>107</v>
      </c>
      <c r="C32" s="50" t="s">
        <v>74</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2"/>
      <c r="IA32" s="17">
        <v>20</v>
      </c>
      <c r="IB32" s="17" t="s">
        <v>107</v>
      </c>
      <c r="IC32" s="17" t="s">
        <v>74</v>
      </c>
      <c r="IE32" s="18"/>
      <c r="IF32" s="18"/>
      <c r="IG32" s="18"/>
      <c r="IH32" s="18"/>
      <c r="II32" s="18"/>
    </row>
    <row r="33" spans="1:243" s="17" customFormat="1" ht="25.5">
      <c r="A33" s="48">
        <v>21</v>
      </c>
      <c r="B33" s="49" t="s">
        <v>88</v>
      </c>
      <c r="C33" s="50" t="s">
        <v>75</v>
      </c>
      <c r="D33" s="51">
        <v>55</v>
      </c>
      <c r="E33" s="51" t="s">
        <v>57</v>
      </c>
      <c r="F33" s="51">
        <v>135.82</v>
      </c>
      <c r="G33" s="52"/>
      <c r="H33" s="52"/>
      <c r="I33" s="53" t="s">
        <v>34</v>
      </c>
      <c r="J33" s="54">
        <f>IF(I33="Less(-)",-1,1)</f>
        <v>1</v>
      </c>
      <c r="K33" s="52" t="s">
        <v>35</v>
      </c>
      <c r="L33" s="52" t="s">
        <v>4</v>
      </c>
      <c r="M33" s="55"/>
      <c r="N33" s="52"/>
      <c r="O33" s="52"/>
      <c r="P33" s="56"/>
      <c r="Q33" s="52"/>
      <c r="R33" s="52"/>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3">
        <f>ROUND(total_amount_ba($B$2,$D$2,D33,F33,J33,K33,M33),0)</f>
        <v>7470</v>
      </c>
      <c r="BB33" s="57">
        <f>BA33+SUM(N33:AZ33)</f>
        <v>7470</v>
      </c>
      <c r="BC33" s="58" t="str">
        <f>SpellNumber(L33,BB33)</f>
        <v>INR  Seven Thousand Four Hundred &amp; Seventy  Only</v>
      </c>
      <c r="IA33" s="17">
        <v>21</v>
      </c>
      <c r="IB33" s="17" t="s">
        <v>88</v>
      </c>
      <c r="IC33" s="17" t="s">
        <v>75</v>
      </c>
      <c r="ID33" s="17">
        <v>55</v>
      </c>
      <c r="IE33" s="18" t="s">
        <v>57</v>
      </c>
      <c r="IF33" s="18"/>
      <c r="IG33" s="18"/>
      <c r="IH33" s="18"/>
      <c r="II33" s="18"/>
    </row>
    <row r="34" spans="1:243" s="17" customFormat="1" ht="38.25">
      <c r="A34" s="48">
        <v>22</v>
      </c>
      <c r="B34" s="49" t="s">
        <v>54</v>
      </c>
      <c r="C34" s="50" t="s">
        <v>76</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2"/>
      <c r="IA34" s="17">
        <v>22</v>
      </c>
      <c r="IB34" s="17" t="s">
        <v>54</v>
      </c>
      <c r="IC34" s="17" t="s">
        <v>76</v>
      </c>
      <c r="IE34" s="18"/>
      <c r="IF34" s="18"/>
      <c r="IG34" s="18"/>
      <c r="IH34" s="18"/>
      <c r="II34" s="18"/>
    </row>
    <row r="35" spans="1:243" s="17" customFormat="1" ht="25.5">
      <c r="A35" s="48">
        <v>23</v>
      </c>
      <c r="B35" s="49" t="s">
        <v>108</v>
      </c>
      <c r="C35" s="50" t="s">
        <v>77</v>
      </c>
      <c r="D35" s="51">
        <v>2100</v>
      </c>
      <c r="E35" s="51" t="s">
        <v>57</v>
      </c>
      <c r="F35" s="51">
        <v>89.65</v>
      </c>
      <c r="G35" s="52"/>
      <c r="H35" s="52"/>
      <c r="I35" s="53" t="s">
        <v>34</v>
      </c>
      <c r="J35" s="54">
        <f>IF(I35="Less(-)",-1,1)</f>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ROUND(total_amount_ba($B$2,$D$2,D35,F35,J35,K35,M35),0)</f>
        <v>188265</v>
      </c>
      <c r="BB35" s="57">
        <f>BA35+SUM(N35:AZ35)</f>
        <v>188265</v>
      </c>
      <c r="BC35" s="58" t="str">
        <f>SpellNumber(L35,BB35)</f>
        <v>INR  One Lakh Eighty Eight Thousand Two Hundred &amp; Sixty Five  Only</v>
      </c>
      <c r="IA35" s="17">
        <v>23</v>
      </c>
      <c r="IB35" s="17" t="s">
        <v>108</v>
      </c>
      <c r="IC35" s="17" t="s">
        <v>77</v>
      </c>
      <c r="ID35" s="17">
        <v>2100</v>
      </c>
      <c r="IE35" s="18" t="s">
        <v>57</v>
      </c>
      <c r="IF35" s="18"/>
      <c r="IG35" s="18"/>
      <c r="IH35" s="18"/>
      <c r="II35" s="18"/>
    </row>
    <row r="36" spans="1:243" s="17" customFormat="1" ht="14.25">
      <c r="A36" s="48">
        <v>24</v>
      </c>
      <c r="B36" s="49" t="s">
        <v>47</v>
      </c>
      <c r="C36" s="50" t="s">
        <v>78</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47</v>
      </c>
      <c r="IC36" s="17" t="s">
        <v>78</v>
      </c>
      <c r="IE36" s="18"/>
      <c r="IF36" s="18"/>
      <c r="IG36" s="18"/>
      <c r="IH36" s="18"/>
      <c r="II36" s="18"/>
    </row>
    <row r="37" spans="1:243" s="17" customFormat="1" ht="14.25">
      <c r="A37" s="48">
        <v>25</v>
      </c>
      <c r="B37" s="49" t="s">
        <v>109</v>
      </c>
      <c r="C37" s="50" t="s">
        <v>79</v>
      </c>
      <c r="D37" s="51">
        <v>14</v>
      </c>
      <c r="E37" s="51" t="s">
        <v>46</v>
      </c>
      <c r="F37" s="51">
        <v>59.45</v>
      </c>
      <c r="G37" s="52"/>
      <c r="H37" s="52"/>
      <c r="I37" s="53" t="s">
        <v>34</v>
      </c>
      <c r="J37" s="54">
        <f>IF(I37="Less(-)",-1,1)</f>
        <v>1</v>
      </c>
      <c r="K37" s="52" t="s">
        <v>35</v>
      </c>
      <c r="L37" s="52" t="s">
        <v>4</v>
      </c>
      <c r="M37" s="55"/>
      <c r="N37" s="52"/>
      <c r="O37" s="52"/>
      <c r="P37" s="56"/>
      <c r="Q37" s="52"/>
      <c r="R37" s="52"/>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f>ROUND(total_amount_ba($B$2,$D$2,D37,F37,J37,K37,M37),0)</f>
        <v>832</v>
      </c>
      <c r="BB37" s="57">
        <f>BA37+SUM(N37:AZ37)</f>
        <v>832</v>
      </c>
      <c r="BC37" s="58" t="str">
        <f>SpellNumber(L37,BB37)</f>
        <v>INR  Eight Hundred &amp; Thirty Two  Only</v>
      </c>
      <c r="IA37" s="17">
        <v>25</v>
      </c>
      <c r="IB37" s="17" t="s">
        <v>109</v>
      </c>
      <c r="IC37" s="17" t="s">
        <v>79</v>
      </c>
      <c r="ID37" s="17">
        <v>14</v>
      </c>
      <c r="IE37" s="18" t="s">
        <v>46</v>
      </c>
      <c r="IF37" s="18"/>
      <c r="IG37" s="18"/>
      <c r="IH37" s="18"/>
      <c r="II37" s="18"/>
    </row>
    <row r="38" spans="1:243" s="17" customFormat="1" ht="25.5">
      <c r="A38" s="48">
        <v>26</v>
      </c>
      <c r="B38" s="49" t="s">
        <v>56</v>
      </c>
      <c r="C38" s="50" t="s">
        <v>80</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2"/>
      <c r="IA38" s="17">
        <v>26</v>
      </c>
      <c r="IB38" s="17" t="s">
        <v>56</v>
      </c>
      <c r="IC38" s="17" t="s">
        <v>80</v>
      </c>
      <c r="IE38" s="18"/>
      <c r="IF38" s="18"/>
      <c r="IG38" s="18"/>
      <c r="IH38" s="18"/>
      <c r="II38" s="18"/>
    </row>
    <row r="39" spans="1:243" s="17" customFormat="1" ht="25.5">
      <c r="A39" s="48">
        <v>27</v>
      </c>
      <c r="B39" s="49" t="s">
        <v>55</v>
      </c>
      <c r="C39" s="50" t="s">
        <v>81</v>
      </c>
      <c r="D39" s="51">
        <v>83</v>
      </c>
      <c r="E39" s="51" t="s">
        <v>46</v>
      </c>
      <c r="F39" s="51">
        <v>115.26</v>
      </c>
      <c r="G39" s="52"/>
      <c r="H39" s="52"/>
      <c r="I39" s="53" t="s">
        <v>34</v>
      </c>
      <c r="J39" s="54">
        <f>IF(I39="Less(-)",-1,1)</f>
        <v>1</v>
      </c>
      <c r="K39" s="52" t="s">
        <v>35</v>
      </c>
      <c r="L39" s="52" t="s">
        <v>4</v>
      </c>
      <c r="M39" s="55"/>
      <c r="N39" s="52"/>
      <c r="O39" s="52"/>
      <c r="P39" s="56"/>
      <c r="Q39" s="52"/>
      <c r="R39" s="52"/>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f>ROUND(total_amount_ba($B$2,$D$2,D39,F39,J39,K39,M39),0)</f>
        <v>9567</v>
      </c>
      <c r="BB39" s="57">
        <f>BA39+SUM(N39:AZ39)</f>
        <v>9567</v>
      </c>
      <c r="BC39" s="58" t="str">
        <f>SpellNumber(L39,BB39)</f>
        <v>INR  Nine Thousand Five Hundred &amp; Sixty Seven  Only</v>
      </c>
      <c r="IA39" s="17">
        <v>27</v>
      </c>
      <c r="IB39" s="17" t="s">
        <v>55</v>
      </c>
      <c r="IC39" s="17" t="s">
        <v>81</v>
      </c>
      <c r="ID39" s="17">
        <v>83</v>
      </c>
      <c r="IE39" s="18" t="s">
        <v>46</v>
      </c>
      <c r="IF39" s="18"/>
      <c r="IG39" s="18"/>
      <c r="IH39" s="18"/>
      <c r="II39" s="18"/>
    </row>
    <row r="40" spans="1:243" s="17" customFormat="1" ht="14.25">
      <c r="A40" s="48">
        <v>28</v>
      </c>
      <c r="B40" s="49" t="s">
        <v>89</v>
      </c>
      <c r="C40" s="50" t="s">
        <v>82</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2"/>
      <c r="IA40" s="17">
        <v>28</v>
      </c>
      <c r="IB40" s="17" t="s">
        <v>89</v>
      </c>
      <c r="IC40" s="17" t="s">
        <v>82</v>
      </c>
      <c r="IE40" s="18"/>
      <c r="IF40" s="18"/>
      <c r="IG40" s="18"/>
      <c r="IH40" s="18"/>
      <c r="II40" s="18"/>
    </row>
    <row r="41" spans="1:243" s="17" customFormat="1" ht="38.25">
      <c r="A41" s="48">
        <v>29</v>
      </c>
      <c r="B41" s="49" t="s">
        <v>93</v>
      </c>
      <c r="C41" s="50" t="s">
        <v>83</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2"/>
      <c r="IA41" s="17">
        <v>29</v>
      </c>
      <c r="IB41" s="17" t="s">
        <v>93</v>
      </c>
      <c r="IC41" s="17" t="s">
        <v>83</v>
      </c>
      <c r="IE41" s="18"/>
      <c r="IF41" s="18"/>
      <c r="IG41" s="18"/>
      <c r="IH41" s="18"/>
      <c r="II41" s="18"/>
    </row>
    <row r="42" spans="1:243" s="17" customFormat="1" ht="25.5">
      <c r="A42" s="48">
        <v>30</v>
      </c>
      <c r="B42" s="49" t="s">
        <v>110</v>
      </c>
      <c r="C42" s="50" t="s">
        <v>84</v>
      </c>
      <c r="D42" s="51">
        <v>2.5</v>
      </c>
      <c r="E42" s="51" t="s">
        <v>48</v>
      </c>
      <c r="F42" s="51">
        <v>1086.89</v>
      </c>
      <c r="G42" s="52"/>
      <c r="H42" s="52"/>
      <c r="I42" s="53" t="s">
        <v>34</v>
      </c>
      <c r="J42" s="54">
        <f>IF(I42="Less(-)",-1,1)</f>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ROUND(total_amount_ba($B$2,$D$2,D42,F42,J42,K42,M42),0)</f>
        <v>2717</v>
      </c>
      <c r="BB42" s="57">
        <f>BA42+SUM(N42:AZ42)</f>
        <v>2717</v>
      </c>
      <c r="BC42" s="58" t="str">
        <f>SpellNumber(L42,BB42)</f>
        <v>INR  Two Thousand Seven Hundred &amp; Seventeen  Only</v>
      </c>
      <c r="IA42" s="17">
        <v>30</v>
      </c>
      <c r="IB42" s="17" t="s">
        <v>110</v>
      </c>
      <c r="IC42" s="17" t="s">
        <v>84</v>
      </c>
      <c r="ID42" s="17">
        <v>2.5</v>
      </c>
      <c r="IE42" s="18" t="s">
        <v>48</v>
      </c>
      <c r="IF42" s="18"/>
      <c r="IG42" s="18"/>
      <c r="IH42" s="18"/>
      <c r="II42" s="18"/>
    </row>
    <row r="43" spans="1:243" s="17" customFormat="1" ht="51">
      <c r="A43" s="48">
        <v>31</v>
      </c>
      <c r="B43" s="49" t="s">
        <v>111</v>
      </c>
      <c r="C43" s="50" t="s">
        <v>85</v>
      </c>
      <c r="D43" s="51">
        <v>4</v>
      </c>
      <c r="E43" s="51" t="s">
        <v>48</v>
      </c>
      <c r="F43" s="51">
        <v>2567.38</v>
      </c>
      <c r="G43" s="52"/>
      <c r="H43" s="52"/>
      <c r="I43" s="53" t="s">
        <v>34</v>
      </c>
      <c r="J43" s="54">
        <f>IF(I43="Less(-)",-1,1)</f>
        <v>1</v>
      </c>
      <c r="K43" s="52" t="s">
        <v>35</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3">
        <f>ROUND(total_amount_ba($B$2,$D$2,D43,F43,J43,K43,M43),0)</f>
        <v>10270</v>
      </c>
      <c r="BB43" s="57">
        <f>BA43+SUM(N43:AZ43)</f>
        <v>10270</v>
      </c>
      <c r="BC43" s="58" t="str">
        <f>SpellNumber(L43,BB43)</f>
        <v>INR  Ten Thousand Two Hundred &amp; Seventy  Only</v>
      </c>
      <c r="IA43" s="17">
        <v>31</v>
      </c>
      <c r="IB43" s="17" t="s">
        <v>111</v>
      </c>
      <c r="IC43" s="17" t="s">
        <v>85</v>
      </c>
      <c r="ID43" s="17">
        <v>4</v>
      </c>
      <c r="IE43" s="18" t="s">
        <v>48</v>
      </c>
      <c r="IF43" s="18"/>
      <c r="IG43" s="18"/>
      <c r="IH43" s="18"/>
      <c r="II43" s="18"/>
    </row>
    <row r="44" spans="1:243" s="17" customFormat="1" ht="65.25" customHeight="1">
      <c r="A44" s="48">
        <v>32</v>
      </c>
      <c r="B44" s="49" t="s">
        <v>94</v>
      </c>
      <c r="C44" s="50" t="s">
        <v>86</v>
      </c>
      <c r="D44" s="51">
        <v>8</v>
      </c>
      <c r="E44" s="51" t="s">
        <v>48</v>
      </c>
      <c r="F44" s="51">
        <v>192.33</v>
      </c>
      <c r="G44" s="52"/>
      <c r="H44" s="52"/>
      <c r="I44" s="53" t="s">
        <v>34</v>
      </c>
      <c r="J44" s="54">
        <f>IF(I44="Less(-)",-1,1)</f>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ROUND(total_amount_ba($B$2,$D$2,D44,F44,J44,K44,M44),0)</f>
        <v>1539</v>
      </c>
      <c r="BB44" s="57">
        <f>BA44+SUM(N44:AZ44)</f>
        <v>1539</v>
      </c>
      <c r="BC44" s="58" t="str">
        <f>SpellNumber(L44,BB44)</f>
        <v>INR  One Thousand Five Hundred &amp; Thirty Nine  Only</v>
      </c>
      <c r="IA44" s="17">
        <v>32</v>
      </c>
      <c r="IB44" s="17" t="s">
        <v>94</v>
      </c>
      <c r="IC44" s="17" t="s">
        <v>86</v>
      </c>
      <c r="ID44" s="17">
        <v>8</v>
      </c>
      <c r="IE44" s="18" t="s">
        <v>48</v>
      </c>
      <c r="IF44" s="18"/>
      <c r="IG44" s="18"/>
      <c r="IH44" s="18"/>
      <c r="II44" s="18"/>
    </row>
    <row r="45" spans="1:55" ht="48" customHeight="1">
      <c r="A45" s="47" t="s">
        <v>36</v>
      </c>
      <c r="B45" s="24"/>
      <c r="C45" s="25"/>
      <c r="D45" s="30"/>
      <c r="E45" s="30"/>
      <c r="F45" s="30"/>
      <c r="G45" s="30"/>
      <c r="H45" s="31"/>
      <c r="I45" s="31"/>
      <c r="J45" s="31"/>
      <c r="K45" s="31"/>
      <c r="L45" s="32"/>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4">
        <f>SUM(BA13:BA44)</f>
        <v>369107</v>
      </c>
      <c r="BB45" s="35" t="e">
        <f>SUM(#REF!)</f>
        <v>#REF!</v>
      </c>
      <c r="BC45" s="36" t="str">
        <f>SpellNumber(L45,BA45)</f>
        <v>  Three Lakh Sixty Nine Thousand One Hundred &amp; Seven  Only</v>
      </c>
    </row>
    <row r="46" spans="1:55" ht="24" customHeight="1">
      <c r="A46" s="22" t="s">
        <v>37</v>
      </c>
      <c r="B46" s="26"/>
      <c r="C46" s="27"/>
      <c r="D46" s="37"/>
      <c r="E46" s="38" t="s">
        <v>42</v>
      </c>
      <c r="F46" s="28"/>
      <c r="G46" s="39"/>
      <c r="H46" s="40"/>
      <c r="I46" s="40"/>
      <c r="J46" s="40"/>
      <c r="K46" s="37"/>
      <c r="L46" s="41"/>
      <c r="M46" s="42"/>
      <c r="N46" s="43"/>
      <c r="O46" s="33"/>
      <c r="P46" s="33"/>
      <c r="Q46" s="33"/>
      <c r="R46" s="33"/>
      <c r="S46" s="3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4">
        <f>IF(ISBLANK(F46),0,IF(E46="Excess (+)",ROUND(BA45+(BA45*F46),0),IF(E46="Less (-)",ROUND(BA45+(BA45*F46*(-1)),0),IF(E46="At Par",BA45,0))))</f>
        <v>0</v>
      </c>
      <c r="BB46" s="45">
        <f>ROUND(BA46,0)</f>
        <v>0</v>
      </c>
      <c r="BC46" s="46" t="str">
        <f>SpellNumber($E$2,BB46)</f>
        <v>INR Zero Only</v>
      </c>
    </row>
    <row r="47" spans="1:55" ht="18" customHeight="1">
      <c r="A47" s="21" t="s">
        <v>38</v>
      </c>
      <c r="B47" s="29"/>
      <c r="C47" s="63" t="str">
        <f>SpellNumber($E$2,BB46)</f>
        <v>INR Zero Only</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row>
  </sheetData>
  <sheetProtection password="D850" sheet="1"/>
  <autoFilter ref="A11:BC47"/>
  <mergeCells count="26">
    <mergeCell ref="D28:BC28"/>
    <mergeCell ref="D31:BC31"/>
    <mergeCell ref="D36:BC36"/>
    <mergeCell ref="D32:BC32"/>
    <mergeCell ref="D34:BC34"/>
    <mergeCell ref="D24:BC24"/>
    <mergeCell ref="D41:BC41"/>
    <mergeCell ref="C47:BC47"/>
    <mergeCell ref="A9:BC9"/>
    <mergeCell ref="A1:L1"/>
    <mergeCell ref="A4:BC4"/>
    <mergeCell ref="A5:BC5"/>
    <mergeCell ref="A6:BC6"/>
    <mergeCell ref="A7:BC7"/>
    <mergeCell ref="B8:BC8"/>
    <mergeCell ref="D16:BC16"/>
    <mergeCell ref="D40:BC40"/>
    <mergeCell ref="D13:BC13"/>
    <mergeCell ref="D14:BC14"/>
    <mergeCell ref="D17:BC17"/>
    <mergeCell ref="D23:BC23"/>
    <mergeCell ref="D26:BC26"/>
    <mergeCell ref="D29:BC29"/>
    <mergeCell ref="D38:BC38"/>
    <mergeCell ref="D20:BC20"/>
    <mergeCell ref="D21:BC21"/>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list" allowBlank="1" showErrorMessage="1" sqref="E4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ErrorMessage="1" sqref="D13:D14 K15 D16:D17 K18:K19 D20:D21 K22 D23:D24 K25 D26 K27 D28:D29 K30 D31:D32 K33 D34 K35 D36 K37 D38 K39 K42:K44 D40:D4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5:H25 G27:H27 G30:H30 G33:H33 G35:H35 G37:H37 G39:H39 G42:H44">
      <formula1>0</formula1>
      <formula2>999999999999999</formula2>
    </dataValidation>
    <dataValidation allowBlank="1" showInputMessage="1" showErrorMessage="1" promptTitle="Addition / Deduction" prompt="Please Choose the correct One" sqref="J15 J18:J19 J22 J25 J27 J30 J33 J35 J37 J39 J42:J44">
      <formula1>0</formula1>
      <formula2>0</formula2>
    </dataValidation>
    <dataValidation type="list" showErrorMessage="1" sqref="I15 I18:I19 I22 I25 I27 I30 I33 I35 I37 I39 I42:I4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5:O25 N27:O27 N30:O30 N33:O33 N35:O35 N37:O37 N39:O39 N42: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5 R27 R30 R33 R35 R37 R39 R42: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5 Q27 Q30 Q33 Q35 Q37 Q39 Q42:Q4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5 M27 M30 M33 M35 M37 M39 M42:M4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2 F25 F27 F30 F33 F35 F37 F39 F42:F44">
      <formula1>0</formula1>
      <formula2>999999999999999</formula2>
    </dataValidation>
    <dataValidation type="list" allowBlank="1" showInputMessage="1" showErrorMessage="1" sqref="L13 L14 L15 L16 L17 L18 L19 L20 L21 L22 L23 L24 L25 L26 L27 L28 L29 L30 L31 L32 L33 L34 L35 L36 L37 L38 L39 L40 L41 L42 L44 L43">
      <formula1>"INR"</formula1>
    </dataValidation>
    <dataValidation allowBlank="1" showInputMessage="1" showErrorMessage="1" promptTitle="Itemcode/Make" prompt="Please enter text" sqref="C13:C44">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2024-04-10T07:38:37Z</cp:lastPrinted>
  <dcterms:created xsi:type="dcterms:W3CDTF">2009-01-30T06:42:42Z</dcterms:created>
  <dcterms:modified xsi:type="dcterms:W3CDTF">2024-05-16T05:37:41Z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