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<sst xmlns="http://schemas.openxmlformats.org/spreadsheetml/2006/main" count="592" uniqueCount="204">
  <si>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</si>
  <si>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</si>
  <si>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</si>
  <si>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</si>
  <si>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</si>
  <si>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</si>
  <si>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</si>
  <si>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</si>
  <si>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</si>
  <si>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</si>
  <si>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</si>
  <si>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</si>
  <si>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</si>
  <si>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</si>
  <si>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</si>
  <si>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</si>
  <si>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</si>
  <si>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</si>
  <si>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</si>
  <si>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</si>
  <si>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</si>
  <si>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</si>
  <si>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</si>
  <si>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</si>
  <si>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</si>
  <si>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</si>
  <si>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</si>
  <si>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</si>
  <si>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</si>
  <si>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</si>
  <si>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</si>
  <si>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</si>
  <si>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</si>
  <si>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</si>
  <si>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</si>
  <si>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</si>
  <si>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</si>
  <si>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</si>
  <si>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</si>
  <si>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</si>
  <si>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</si>
  <si>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</si>
  <si>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</si>
  <si>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</si>
  <si>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</si>
  <si>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</si>
  <si>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</si>
  <si>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</si>
  <si>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r>
      <t xml:space="preserve">TOTAL AMOUNT  
           in
     </t>
    </r>
    <r>
      <rPr>
        <b/>
        <sz val="11"/>
        <color indexed="10"/>
        <rFont val="Arial"/>
        <family val="2"/>
      </rPr>
      <t xml:space="preserve"> Rs.      P</t>
    </r>
  </si>
  <si>
    <t>item no.6</t>
  </si>
  <si>
    <t>item no.7</t>
  </si>
  <si>
    <t>item no.9</t>
  </si>
  <si>
    <t>Component</t>
  </si>
  <si>
    <t>sqm</t>
  </si>
  <si>
    <t>cum</t>
  </si>
  <si>
    <t>Tender Inviting Authority: DOIP, IIT Kanpur</t>
  </si>
  <si>
    <t>Dismantling and Demolishing</t>
  </si>
  <si>
    <t>item no.10</t>
  </si>
  <si>
    <t>item no.11</t>
  </si>
  <si>
    <t>item no.12</t>
  </si>
  <si>
    <t>item no.13</t>
  </si>
  <si>
    <t>item no.4</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</si>
  <si>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</si>
  <si>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</si>
  <si>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</si>
  <si>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</si>
  <si>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</si>
  <si>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</si>
  <si>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</si>
  <si>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</si>
  <si>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</si>
  <si>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</si>
  <si>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</si>
  <si>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</si>
  <si>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</si>
  <si>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</si>
  <si>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</si>
  <si>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</si>
  <si>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</si>
  <si>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</si>
  <si>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</si>
  <si>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</si>
  <si>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</si>
  <si>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</si>
  <si>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</si>
  <si>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</si>
  <si>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</si>
  <si>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</si>
  <si>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</si>
  <si>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</si>
  <si>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</si>
  <si>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</si>
  <si>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</si>
  <si>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</si>
  <si>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</si>
  <si>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</si>
  <si>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</si>
  <si>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</si>
  <si>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</si>
  <si>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</si>
  <si>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</si>
  <si>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</si>
  <si>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</si>
  <si>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</si>
  <si>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</si>
  <si>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</si>
  <si>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</si>
  <si>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</si>
  <si>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</si>
  <si>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</si>
  <si>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</si>
  <si>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</si>
  <si>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</si>
  <si>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</si>
  <si>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</si>
  <si>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</si>
  <si>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</si>
  <si>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</si>
  <si>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</si>
  <si>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</si>
  <si>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</si>
  <si>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</si>
  <si>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</si>
  <si>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</si>
  <si>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</si>
  <si>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</si>
  <si>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</si>
  <si>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</si>
  <si>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</si>
  <si>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for all lift, including getting out the excavated soil and disposal of surplus excavated soil as directed, within a lead of 50 m.</t>
  </si>
  <si>
    <t>All kinds of soil.</t>
  </si>
  <si>
    <t>Surface dressing of the ground including removing vegetation and in- 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</si>
  <si>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</si>
  <si>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</si>
  <si>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</si>
  <si>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</si>
  <si>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Providing and laying in position specified grade of reinforced cement concrete, excluding the cost of centering, shuttering, finishing and reinforcement - All work up to plinth level :</t>
  </si>
  <si>
    <t>Reinforced cement concrete work in beams, suspended foors,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3 graded stone aggregate 20 mm nominal size derived from natural sources).</t>
  </si>
  <si>
    <t>Centering and shuttering including strutting, propping etc. and removal of form for</t>
  </si>
  <si>
    <t>Suspended floors, roofs, landings, balconies and access platform</t>
  </si>
  <si>
    <t>Small lintels not exceeding 1.5 m clear span, moulding as in cornices,  window  sills,  string  courses,  bands,  copings,  bed plates, anchor blocks and the like</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</si>
  <si>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</si>
  <si>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</si>
  <si>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</si>
  <si>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</si>
  <si>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</si>
  <si>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Providing  and  laying  Autoclaved  Aerated  concrete  blocks (AAC)  masonry 150mm/230mm/300  mm  thick AAC  with Grade-1  blocks of density 551-650 kg/cum conforming to IS:2185 (Part 3)  in super structure above plinth level up to floor V level with RCC band at sill level and lintel level with approved block laying  polymer  modified  adhesive  mortar  all  complete  as  per  direction  of Engineer-in-Charge. (The payment of RCC band and reinforcement shall be made for seperately).</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</si>
  <si>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</si>
  <si>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</si>
  <si>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Granite stone slab of colour black, Cherry/Ruby red</t>
  </si>
  <si>
    <t>Area of slab over 0.50 sqm</t>
  </si>
  <si>
    <t>Providing edge moulding to 18 mm thick marble stone counters, Vanities etc., including machine polishing to edge to give high gloss finish etc. complete as per design approved by Engineer-in-Charge.</t>
  </si>
  <si>
    <t>Granite work</t>
  </si>
  <si>
    <t>WOOD AND P. V. C. WORK</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</si>
  <si>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</si>
  <si>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</si>
  <si>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frame work for partitions/ wall lining etc. made of 50x50x1.6 mm hollow MS tube, placed along the walls, ceiling and floor in a grid pattern with spacing @ 600 mm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</si>
  <si>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</si>
  <si>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</si>
  <si>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</si>
  <si>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</si>
  <si>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</si>
  <si>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</si>
  <si>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</si>
  <si>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</si>
  <si>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</si>
  <si>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</si>
  <si>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</si>
  <si>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</si>
  <si>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</si>
  <si>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</si>
  <si>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and fixing thermal insulation with Resin Bonded Fibre glass wool conforming to IS: 8183. Density 16 kg/m³, 50 mm thick, wrapped in 200G Virgin Polythene bags placed over existing false ceiling and held in position by criss-crossing GI wire.</t>
  </si>
  <si>
    <t>Providing &amp; fixing false ceiling at all height including providing &amp; fixing of framework made of special section, power pressed from M.S. sheets and galvanised with zinc coating of 120 gms/ sqm (both side inclusive) as per IS : 277 and consisting of angle cleat of size 25mm wide x 1.6mm thick with flanges of 27mm and 37mm, at 1200mm c/c, one flange fixed to the ceiling with dash fastener 12.5mm dia x 50mm long with 6mm dia bolts, other flange of cleat fixed to the angle hangers of 25 x10 x0.50mm of required length with nuts &amp; bolts of required size and other end of angle hanger fixed with intermediate G.I chanels 45 x15 x 0.90mm running at the spacing of 1200 mm c/c, to which the ceiling section 0.5mm thick bottom wedge of 80mm with tapered flanges of 26 mm each having lips of 10.5mm, at 450mm c/c, shall be fixed in a direction perpendicular to G.I intermediate channel with connecting clip made out of 2.64mm dia x 230mm long G.I wire at every junction, including fixing perimeter channels 0.50mm thick 27mm high having flanges of 20mm and 30mm long, the perimeter of ceiling fixed to wall/ partitions with the help of Rawl plugs at 450mm centre, with 25mm long dry wall screws @ 230mm interval, including fixing of Calcium Silicate Board to ceiling section and perimeter channels with the help of dry wall screws of size 3.5 x25mm at 230mm c/c, including jointing &amp; finishing to a flush finish of tapered and square edges of the board with recommended jointing compounds, jointing tapes,finishing with jointing compounds in three layers covering up to 150mm on both sides of joints and two coats of primer suitable for boards, all as per manufacture's specification and also including the cost of making opening for light fittings, grills, diffusers, cut outs made with frame of perimeter channels suitably fixed, all complete as per drawings, specificaton and direction of the Engineer in charge but excluding the cost of painting with:</t>
  </si>
  <si>
    <t>8 mm thick Calcium Silicate Board made with Calcareous &amp; Siliceous materials reinforced with cellulose fiber manufactured through autoclaving process.</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</si>
  <si>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</si>
  <si>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</si>
  <si>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</si>
  <si>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</si>
  <si>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</si>
  <si>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</si>
  <si>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</si>
  <si>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</si>
  <si>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</si>
  <si>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Extra for addition of synthetic Polyester triangular fibre of length 6 mm, effective diameter 10-40 microns and specific gravity of 1.34 to 1.40 in cement plaster/mortar by using 125 gms. of synthetic Polyester triangular fibre for 50 Kgs. cement used in cement mortar as per directions of Engineer-in-Charge.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</si>
  <si>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</si>
  <si>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</si>
  <si>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</si>
  <si>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</si>
  <si>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</si>
  <si>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</si>
  <si>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</si>
  <si>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</si>
  <si>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</si>
  <si>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shuttering-All work upto plinth level: 1:5:10 (1 cement:5 coarse sand (zone III) derived from natural sources :10graded brick aggregate 40 mm nominal size derived from natural sources)</t>
  </si>
  <si>
    <t xml:space="preserve">Providing and Fixing Roller Blinds Serene of VISTA or approved equivalent make &amp; quality complate ar per direction of Engineer-In-Charge.
</t>
  </si>
  <si>
    <t>kg</t>
  </si>
  <si>
    <t>metre</t>
  </si>
  <si>
    <t>each</t>
  </si>
  <si>
    <t>per bag of 50kg of cement</t>
  </si>
  <si>
    <t>Cum</t>
  </si>
  <si>
    <t>Sqm</t>
  </si>
  <si>
    <t>15 mm cement plaster 1:3 (1 cement: 3 coarse sand) finished with a floating coat of neat cement on the rough side of single or half brick wall.</t>
  </si>
  <si>
    <t>Name of Work: Various civil construction and renovation works in ESB-2 and ESB-3 building at IIT Kanpur.</t>
  </si>
  <si>
    <t>NIT No:  Civil/20/05/2024-1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</si>
</sst>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b/>
      <sz val="14"/>
      <name val="Arial"/>
      <family val="2"/>
    </font>
    <font>
      <sz val="8"/>
      <name val="Calibri"/>
      <family val="2"/>
    </font>
    <font>
      <b/>
      <sz val="14"/>
      <name val="Times New Roman"/>
      <family val="1"/>
    </font>
    <font>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17" fillId="0" borderId="15" xfId="56" applyNumberFormat="1" applyFont="1" applyFill="1" applyBorder="1" applyAlignment="1">
      <alignment horizontal="center" vertical="top" wrapText="1"/>
      <protection/>
    </xf>
    <xf numFmtId="0" fontId="61" fillId="0" borderId="15" xfId="0" applyFont="1" applyFill="1" applyBorder="1" applyAlignment="1">
      <alignment horizontal="center" vertical="center"/>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20" fillId="0" borderId="15" xfId="56" applyNumberFormat="1" applyFont="1" applyFill="1" applyBorder="1" applyAlignment="1">
      <alignment horizontal="left" vertical="top" wrapText="1"/>
      <protection/>
    </xf>
    <xf numFmtId="0" fontId="62" fillId="0" borderId="15" xfId="0" applyFont="1" applyFill="1" applyBorder="1" applyAlignment="1">
      <alignment horizontal="center" vertical="center"/>
    </xf>
    <xf numFmtId="2" fontId="20" fillId="0" borderId="15" xfId="55" applyNumberFormat="1" applyFont="1" applyFill="1" applyBorder="1" applyAlignment="1">
      <alignment horizontal="center" vertical="center" wrapText="1"/>
      <protection/>
    </xf>
    <xf numFmtId="2" fontId="20" fillId="0" borderId="15" xfId="56" applyNumberFormat="1" applyFont="1" applyFill="1" applyBorder="1" applyAlignment="1" applyProtection="1">
      <alignment horizontal="center" vertical="center"/>
      <protection locked="0"/>
    </xf>
    <xf numFmtId="2" fontId="20" fillId="0" borderId="15" xfId="59" applyNumberFormat="1" applyFont="1" applyFill="1" applyBorder="1" applyAlignment="1">
      <alignment horizontal="center" vertical="center"/>
      <protection/>
    </xf>
    <xf numFmtId="2" fontId="20" fillId="0" borderId="15" xfId="56" applyNumberFormat="1" applyFont="1" applyFill="1" applyBorder="1" applyAlignment="1">
      <alignment horizontal="center" vertical="center"/>
      <protection/>
    </xf>
    <xf numFmtId="2" fontId="20" fillId="33" borderId="15" xfId="56" applyNumberFormat="1" applyFont="1" applyFill="1" applyBorder="1" applyAlignment="1" applyProtection="1">
      <alignment horizontal="center" vertical="center"/>
      <protection locked="0"/>
    </xf>
    <xf numFmtId="2" fontId="20" fillId="0" borderId="15" xfId="56" applyNumberFormat="1" applyFont="1" applyFill="1" applyBorder="1" applyAlignment="1" applyProtection="1">
      <alignment horizontal="center" vertical="center" wrapText="1"/>
      <protection locked="0"/>
    </xf>
    <xf numFmtId="0" fontId="21" fillId="0" borderId="16" xfId="59" applyNumberFormat="1" applyFont="1" applyFill="1" applyBorder="1" applyAlignment="1">
      <alignment horizontal="left" vertical="top"/>
      <protection/>
    </xf>
    <xf numFmtId="0" fontId="22" fillId="0" borderId="17" xfId="59" applyNumberFormat="1" applyFont="1" applyFill="1" applyBorder="1" applyAlignment="1">
      <alignment vertical="top"/>
      <protection/>
    </xf>
    <xf numFmtId="0" fontId="21" fillId="0" borderId="18" xfId="59" applyNumberFormat="1" applyFont="1" applyFill="1" applyBorder="1" applyAlignment="1">
      <alignment horizontal="left" vertical="top"/>
      <protection/>
    </xf>
    <xf numFmtId="0" fontId="23" fillId="0" borderId="12" xfId="56" applyNumberFormat="1" applyFont="1" applyFill="1" applyBorder="1" applyAlignment="1" applyProtection="1">
      <alignment vertical="top"/>
      <protection/>
    </xf>
    <xf numFmtId="10" fontId="15" fillId="33" borderId="11" xfId="67" applyNumberFormat="1" applyFont="1" applyFill="1" applyBorder="1" applyAlignment="1" applyProtection="1">
      <alignment horizontal="center" vertical="center"/>
      <protection locked="0"/>
    </xf>
    <xf numFmtId="0" fontId="21" fillId="0" borderId="13" xfId="59" applyNumberFormat="1" applyFont="1" applyFill="1" applyBorder="1" applyAlignment="1">
      <alignment horizontal="left" vertical="top"/>
      <protection/>
    </xf>
    <xf numFmtId="2" fontId="20" fillId="0" borderId="15" xfId="58" applyNumberFormat="1" applyFont="1" applyFill="1" applyBorder="1" applyAlignment="1">
      <alignment horizontal="center" vertical="center"/>
      <protection/>
    </xf>
    <xf numFmtId="0" fontId="20" fillId="0" borderId="15" xfId="59" applyNumberFormat="1" applyFont="1" applyFill="1" applyBorder="1" applyAlignment="1">
      <alignment horizontal="center" vertical="center" wrapText="1"/>
      <protection/>
    </xf>
    <xf numFmtId="0" fontId="22"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2" fillId="0" borderId="19" xfId="59" applyNumberFormat="1" applyFont="1" applyFill="1" applyBorder="1" applyAlignment="1">
      <alignment horizontal="center" vertical="top"/>
      <protection/>
    </xf>
    <xf numFmtId="0" fontId="22"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2"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3" fillId="0" borderId="11" xfId="59" applyNumberFormat="1" applyFont="1" applyFill="1" applyBorder="1" applyAlignment="1">
      <alignment horizontal="center" vertical="top"/>
      <protection/>
    </xf>
    <xf numFmtId="0" fontId="22" fillId="0" borderId="11" xfId="56" applyNumberFormat="1" applyFont="1" applyFill="1" applyBorder="1" applyAlignment="1" applyProtection="1">
      <alignment horizontal="center" vertical="top"/>
      <protection/>
    </xf>
    <xf numFmtId="0" fontId="14" fillId="0" borderId="11" xfId="67"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2" fillId="0" borderId="0" xfId="56" applyNumberFormat="1" applyFont="1" applyFill="1" applyAlignment="1" applyProtection="1">
      <alignment horizontal="center" vertical="top"/>
      <protection/>
    </xf>
    <xf numFmtId="2" fontId="24"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2" fillId="0" borderId="13" xfId="59" applyNumberFormat="1" applyFont="1" applyFill="1" applyBorder="1" applyAlignment="1">
      <alignment horizontal="center" vertical="top" wrapText="1"/>
      <protection/>
    </xf>
    <xf numFmtId="0" fontId="19" fillId="0" borderId="24" xfId="56" applyNumberFormat="1" applyFont="1" applyFill="1" applyBorder="1" applyAlignment="1" applyProtection="1">
      <alignment horizontal="center" vertical="top"/>
      <protection/>
    </xf>
    <xf numFmtId="0" fontId="19" fillId="0" borderId="25" xfId="56" applyNumberFormat="1" applyFont="1" applyFill="1" applyBorder="1" applyAlignment="1" applyProtection="1">
      <alignment horizontal="center" vertical="top"/>
      <protection/>
    </xf>
    <xf numFmtId="0" fontId="19"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2"/>
  <sheetViews>
    <sheetView showGridLines="0" zoomScale="95" zoomScaleNormal="95" zoomScaleSheetLayoutView="78" zoomScalePageLayoutView="0" workbookViewId="0" topLeftCell="A1">
      <selection activeCell="D86" sqref="D86"/>
    </sheetView>
  </sheetViews>
  <sheetFormatPr defaultColWidth="9.140625" defaultRowHeight="15"/>
  <cols>
    <col min="1" max="1" width="9.57421875" style="1" customWidth="1"/>
    <col min="2" max="2" width="66.0039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55</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202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203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48</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8.75">
      <c r="A13" s="25">
        <v>1</v>
      </c>
      <c r="B13" s="26" t="s">
        <v>52</v>
      </c>
      <c r="C13" s="27" t="s">
        <v>43</v>
      </c>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c r="IA13" s="17">
        <v>1</v>
      </c>
      <c r="IB13" s="17" t="s">
        <v>52</v>
      </c>
      <c r="IC13" s="17" t="s">
        <v>43</v>
      </c>
      <c r="IE13" s="18"/>
      <c r="IF13" s="18"/>
      <c r="IG13" s="18"/>
      <c r="IH13" s="18"/>
      <c r="II13" s="18"/>
    </row>
    <row r="14" spans="1:243" s="17" customFormat="1" ht="18.75">
      <c r="A14" s="29">
        <v>1.01</v>
      </c>
      <c r="B14" s="31" t="s">
        <v>126</v>
      </c>
      <c r="C14" s="32" t="s">
        <v>44</v>
      </c>
      <c r="D14" s="64"/>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6"/>
      <c r="IA14" s="17">
        <v>1.01</v>
      </c>
      <c r="IB14" s="17" t="s">
        <v>126</v>
      </c>
      <c r="IC14" s="17" t="s">
        <v>44</v>
      </c>
      <c r="IE14" s="18"/>
      <c r="IF14" s="18"/>
      <c r="IG14" s="18"/>
      <c r="IH14" s="18"/>
      <c r="II14" s="18"/>
    </row>
    <row r="15" spans="1:243" s="17" customFormat="1" ht="78.75">
      <c r="A15" s="30">
        <v>1.02</v>
      </c>
      <c r="B15" s="31" t="s">
        <v>127</v>
      </c>
      <c r="C15" s="32" t="s">
        <v>45</v>
      </c>
      <c r="D15" s="64"/>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6"/>
      <c r="IA15" s="17">
        <v>1.02</v>
      </c>
      <c r="IB15" s="17" t="s">
        <v>127</v>
      </c>
      <c r="IC15" s="17" t="s">
        <v>45</v>
      </c>
      <c r="IE15" s="18"/>
      <c r="IF15" s="18"/>
      <c r="IG15" s="18"/>
      <c r="IH15" s="18"/>
      <c r="II15" s="18"/>
    </row>
    <row r="16" spans="1:243" s="17" customFormat="1" ht="31.5">
      <c r="A16" s="29">
        <v>1.03</v>
      </c>
      <c r="B16" s="31" t="s">
        <v>128</v>
      </c>
      <c r="C16" s="32" t="s">
        <v>61</v>
      </c>
      <c r="D16" s="33">
        <v>4</v>
      </c>
      <c r="E16" s="33" t="s">
        <v>53</v>
      </c>
      <c r="F16" s="33">
        <v>93.82</v>
      </c>
      <c r="G16" s="34"/>
      <c r="H16" s="34"/>
      <c r="I16" s="35" t="s">
        <v>34</v>
      </c>
      <c r="J16" s="36">
        <f aca="true" t="shared" si="0" ref="J16:J89">IF(I16="Less(-)",-1,1)</f>
        <v>1</v>
      </c>
      <c r="K16" s="34" t="s">
        <v>35</v>
      </c>
      <c r="L16" s="34" t="s">
        <v>4</v>
      </c>
      <c r="M16" s="37"/>
      <c r="N16" s="34"/>
      <c r="O16" s="34"/>
      <c r="P16" s="38"/>
      <c r="Q16" s="34"/>
      <c r="R16" s="34"/>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5">
        <f>ROUND(total_amount_ba($B$2,$D$2,D16,F16,J16,K16,M16),0)</f>
        <v>375</v>
      </c>
      <c r="BB16" s="45">
        <f>BA16+SUM(N16:AZ16)</f>
        <v>375</v>
      </c>
      <c r="BC16" s="46" t="str">
        <f>SpellNumber(L16,BB16)</f>
        <v>INR  Three Hundred &amp; Seventy Five  Only</v>
      </c>
      <c r="IA16" s="17">
        <v>1.03</v>
      </c>
      <c r="IB16" s="17" t="s">
        <v>128</v>
      </c>
      <c r="IC16" s="17" t="s">
        <v>61</v>
      </c>
      <c r="ID16" s="17">
        <v>4</v>
      </c>
      <c r="IE16" s="18" t="s">
        <v>53</v>
      </c>
      <c r="IF16" s="18"/>
      <c r="IG16" s="18"/>
      <c r="IH16" s="18"/>
      <c r="II16" s="18"/>
    </row>
    <row r="17" spans="1:243" s="17" customFormat="1" ht="110.25">
      <c r="A17" s="30">
        <v>1.04</v>
      </c>
      <c r="B17" s="31" t="s">
        <v>129</v>
      </c>
      <c r="C17" s="32" t="s">
        <v>46</v>
      </c>
      <c r="D17" s="64"/>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6"/>
      <c r="IA17" s="17">
        <v>1.04</v>
      </c>
      <c r="IB17" s="17" t="s">
        <v>129</v>
      </c>
      <c r="IC17" s="17" t="s">
        <v>46</v>
      </c>
      <c r="IE17" s="18"/>
      <c r="IF17" s="18"/>
      <c r="IG17" s="18"/>
      <c r="IH17" s="18"/>
      <c r="II17" s="18"/>
    </row>
    <row r="18" spans="1:243" s="17" customFormat="1" ht="15.75">
      <c r="A18" s="29">
        <v>1.05</v>
      </c>
      <c r="B18" s="31" t="s">
        <v>130</v>
      </c>
      <c r="C18" s="32" t="s">
        <v>49</v>
      </c>
      <c r="D18" s="33">
        <v>0.5</v>
      </c>
      <c r="E18" s="33" t="s">
        <v>54</v>
      </c>
      <c r="F18" s="33">
        <v>191.67</v>
      </c>
      <c r="G18" s="34"/>
      <c r="H18" s="34"/>
      <c r="I18" s="35" t="s">
        <v>34</v>
      </c>
      <c r="J18" s="36">
        <f t="shared" si="0"/>
        <v>1</v>
      </c>
      <c r="K18" s="34" t="s">
        <v>35</v>
      </c>
      <c r="L18" s="34" t="s">
        <v>4</v>
      </c>
      <c r="M18" s="37"/>
      <c r="N18" s="34"/>
      <c r="O18" s="34"/>
      <c r="P18" s="38"/>
      <c r="Q18" s="34"/>
      <c r="R18" s="34"/>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5">
        <f>ROUND(total_amount_ba($B$2,$D$2,D18,F18,J18,K18,M18),0)</f>
        <v>96</v>
      </c>
      <c r="BB18" s="45">
        <f>BA18+SUM(N18:AZ18)</f>
        <v>96</v>
      </c>
      <c r="BC18" s="46" t="str">
        <f>SpellNumber(L18,BB18)</f>
        <v>INR  Ninety Six Only</v>
      </c>
      <c r="IA18" s="17">
        <v>1.05</v>
      </c>
      <c r="IB18" s="17" t="s">
        <v>130</v>
      </c>
      <c r="IC18" s="17" t="s">
        <v>49</v>
      </c>
      <c r="ID18" s="17">
        <v>0.5</v>
      </c>
      <c r="IE18" s="18" t="s">
        <v>54</v>
      </c>
      <c r="IF18" s="18"/>
      <c r="IG18" s="18"/>
      <c r="IH18" s="18"/>
      <c r="II18" s="18"/>
    </row>
    <row r="19" spans="1:243" s="17" customFormat="1" ht="46.5" customHeight="1">
      <c r="A19" s="30">
        <v>1.06</v>
      </c>
      <c r="B19" s="31" t="s">
        <v>131</v>
      </c>
      <c r="C19" s="32" t="s">
        <v>50</v>
      </c>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6"/>
      <c r="IA19" s="17">
        <v>1.06</v>
      </c>
      <c r="IB19" s="17" t="s">
        <v>131</v>
      </c>
      <c r="IC19" s="17" t="s">
        <v>50</v>
      </c>
      <c r="IE19" s="18"/>
      <c r="IF19" s="18"/>
      <c r="IG19" s="18"/>
      <c r="IH19" s="18"/>
      <c r="II19" s="18"/>
    </row>
    <row r="20" spans="1:243" s="17" customFormat="1" ht="46.5" customHeight="1">
      <c r="A20" s="29">
        <v>1.07</v>
      </c>
      <c r="B20" s="31" t="s">
        <v>128</v>
      </c>
      <c r="C20" s="32" t="s">
        <v>47</v>
      </c>
      <c r="D20" s="33">
        <v>5</v>
      </c>
      <c r="E20" s="33" t="s">
        <v>53</v>
      </c>
      <c r="F20" s="33">
        <v>24.68</v>
      </c>
      <c r="G20" s="34"/>
      <c r="H20" s="34"/>
      <c r="I20" s="35" t="s">
        <v>34</v>
      </c>
      <c r="J20" s="36">
        <f t="shared" si="0"/>
        <v>1</v>
      </c>
      <c r="K20" s="34" t="s">
        <v>35</v>
      </c>
      <c r="L20" s="34" t="s">
        <v>4</v>
      </c>
      <c r="M20" s="37"/>
      <c r="N20" s="34"/>
      <c r="O20" s="34"/>
      <c r="P20" s="38"/>
      <c r="Q20" s="34"/>
      <c r="R20" s="34"/>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5">
        <f>ROUND(total_amount_ba($B$2,$D$2,D20,F20,J20,K20,M20),0)</f>
        <v>123</v>
      </c>
      <c r="BB20" s="45">
        <f>BA20+SUM(N20:AZ20)</f>
        <v>123</v>
      </c>
      <c r="BC20" s="46" t="str">
        <f>SpellNumber(L20,BB20)</f>
        <v>INR  One Hundred &amp; Twenty Three  Only</v>
      </c>
      <c r="IA20" s="17">
        <v>1.07</v>
      </c>
      <c r="IB20" s="17" t="s">
        <v>128</v>
      </c>
      <c r="IC20" s="17" t="s">
        <v>47</v>
      </c>
      <c r="ID20" s="17">
        <v>5</v>
      </c>
      <c r="IE20" s="18" t="s">
        <v>53</v>
      </c>
      <c r="IF20" s="18"/>
      <c r="IG20" s="18"/>
      <c r="IH20" s="18"/>
      <c r="II20" s="18"/>
    </row>
    <row r="21" spans="1:243" s="17" customFormat="1" ht="46.5" customHeight="1">
      <c r="A21" s="30">
        <v>1.08</v>
      </c>
      <c r="B21" s="31" t="s">
        <v>132</v>
      </c>
      <c r="C21" s="32" t="s">
        <v>51</v>
      </c>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6"/>
      <c r="IA21" s="17">
        <v>1.08</v>
      </c>
      <c r="IB21" s="17" t="s">
        <v>132</v>
      </c>
      <c r="IC21" s="17" t="s">
        <v>51</v>
      </c>
      <c r="IE21" s="18"/>
      <c r="IF21" s="18"/>
      <c r="IG21" s="18"/>
      <c r="IH21" s="18"/>
      <c r="II21" s="18"/>
    </row>
    <row r="22" spans="1:243" s="17" customFormat="1" ht="46.5" customHeight="1">
      <c r="A22" s="29">
        <v>1.09</v>
      </c>
      <c r="B22" s="31" t="s">
        <v>133</v>
      </c>
      <c r="C22" s="32" t="s">
        <v>57</v>
      </c>
      <c r="D22" s="64"/>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6"/>
      <c r="IA22" s="17">
        <v>1.09</v>
      </c>
      <c r="IB22" s="17" t="s">
        <v>133</v>
      </c>
      <c r="IC22" s="17" t="s">
        <v>57</v>
      </c>
      <c r="IE22" s="18"/>
      <c r="IF22" s="18"/>
      <c r="IG22" s="18"/>
      <c r="IH22" s="18"/>
      <c r="II22" s="18"/>
    </row>
    <row r="23" spans="1:243" s="17" customFormat="1" ht="46.5" customHeight="1">
      <c r="A23" s="30">
        <v>1.1</v>
      </c>
      <c r="B23" s="31" t="s">
        <v>134</v>
      </c>
      <c r="C23" s="32" t="s">
        <v>58</v>
      </c>
      <c r="D23" s="33">
        <v>1.2</v>
      </c>
      <c r="E23" s="33" t="s">
        <v>54</v>
      </c>
      <c r="F23" s="33">
        <v>6457.83</v>
      </c>
      <c r="G23" s="34"/>
      <c r="H23" s="34"/>
      <c r="I23" s="35" t="s">
        <v>34</v>
      </c>
      <c r="J23" s="36">
        <f t="shared" si="0"/>
        <v>1</v>
      </c>
      <c r="K23" s="34" t="s">
        <v>35</v>
      </c>
      <c r="L23" s="34" t="s">
        <v>4</v>
      </c>
      <c r="M23" s="37"/>
      <c r="N23" s="34"/>
      <c r="O23" s="34"/>
      <c r="P23" s="38"/>
      <c r="Q23" s="34"/>
      <c r="R23" s="3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5">
        <f aca="true" t="shared" si="1" ref="BA23:BA86">ROUND(total_amount_ba($B$2,$D$2,D23,F23,J23,K23,M23),0)</f>
        <v>7749</v>
      </c>
      <c r="BB23" s="45">
        <f aca="true" t="shared" si="2" ref="BB23:BB86">BA23+SUM(N23:AZ23)</f>
        <v>7749</v>
      </c>
      <c r="BC23" s="46" t="str">
        <f aca="true" t="shared" si="3" ref="BC23:BC86">SpellNumber(L23,BB23)</f>
        <v>INR  Seven Thousand Seven Hundred &amp; Forty Nine  Only</v>
      </c>
      <c r="IA23" s="17">
        <v>1.1</v>
      </c>
      <c r="IB23" s="17" t="s">
        <v>134</v>
      </c>
      <c r="IC23" s="17" t="s">
        <v>58</v>
      </c>
      <c r="ID23" s="17">
        <v>1.2</v>
      </c>
      <c r="IE23" s="18" t="s">
        <v>54</v>
      </c>
      <c r="IF23" s="18"/>
      <c r="IG23" s="18"/>
      <c r="IH23" s="18"/>
      <c r="II23" s="18"/>
    </row>
    <row r="24" spans="1:243" s="17" customFormat="1" ht="46.5" customHeight="1">
      <c r="A24" s="29">
        <v>1.11</v>
      </c>
      <c r="B24" s="31" t="s">
        <v>135</v>
      </c>
      <c r="C24" s="32" t="s">
        <v>59</v>
      </c>
      <c r="D24" s="64"/>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6"/>
      <c r="IA24" s="17">
        <v>1.11</v>
      </c>
      <c r="IB24" s="17" t="s">
        <v>135</v>
      </c>
      <c r="IC24" s="17" t="s">
        <v>59</v>
      </c>
      <c r="IE24" s="18"/>
      <c r="IF24" s="18"/>
      <c r="IG24" s="18"/>
      <c r="IH24" s="18"/>
      <c r="II24" s="18"/>
    </row>
    <row r="25" spans="1:243" s="17" customFormat="1" ht="46.5" customHeight="1">
      <c r="A25" s="30">
        <v>1.12</v>
      </c>
      <c r="B25" s="31" t="s">
        <v>136</v>
      </c>
      <c r="C25" s="32" t="s">
        <v>60</v>
      </c>
      <c r="D25" s="64"/>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6"/>
      <c r="IA25" s="17">
        <v>1.12</v>
      </c>
      <c r="IB25" s="17" t="s">
        <v>136</v>
      </c>
      <c r="IC25" s="17" t="s">
        <v>60</v>
      </c>
      <c r="IE25" s="18"/>
      <c r="IF25" s="18"/>
      <c r="IG25" s="18"/>
      <c r="IH25" s="18"/>
      <c r="II25" s="18"/>
    </row>
    <row r="26" spans="1:243" s="17" customFormat="1" ht="46.5" customHeight="1">
      <c r="A26" s="29">
        <v>1.13</v>
      </c>
      <c r="B26" s="31" t="s">
        <v>134</v>
      </c>
      <c r="C26" s="32" t="s">
        <v>62</v>
      </c>
      <c r="D26" s="33">
        <v>1</v>
      </c>
      <c r="E26" s="33" t="s">
        <v>54</v>
      </c>
      <c r="F26" s="33">
        <v>6966.81</v>
      </c>
      <c r="G26" s="34"/>
      <c r="H26" s="34"/>
      <c r="I26" s="35" t="s">
        <v>34</v>
      </c>
      <c r="J26" s="36">
        <f t="shared" si="0"/>
        <v>1</v>
      </c>
      <c r="K26" s="34" t="s">
        <v>35</v>
      </c>
      <c r="L26" s="34" t="s">
        <v>4</v>
      </c>
      <c r="M26" s="37"/>
      <c r="N26" s="34"/>
      <c r="O26" s="34"/>
      <c r="P26" s="38"/>
      <c r="Q26" s="34"/>
      <c r="R26" s="34"/>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5">
        <f t="shared" si="1"/>
        <v>6967</v>
      </c>
      <c r="BB26" s="45">
        <f t="shared" si="2"/>
        <v>6967</v>
      </c>
      <c r="BC26" s="46" t="str">
        <f t="shared" si="3"/>
        <v>INR  Six Thousand Nine Hundred &amp; Sixty Seven  Only</v>
      </c>
      <c r="IA26" s="17">
        <v>1.13</v>
      </c>
      <c r="IB26" s="17" t="s">
        <v>134</v>
      </c>
      <c r="IC26" s="17" t="s">
        <v>62</v>
      </c>
      <c r="ID26" s="17">
        <v>1</v>
      </c>
      <c r="IE26" s="18" t="s">
        <v>54</v>
      </c>
      <c r="IF26" s="18"/>
      <c r="IG26" s="18"/>
      <c r="IH26" s="18"/>
      <c r="II26" s="18"/>
    </row>
    <row r="27" spans="1:243" s="17" customFormat="1" ht="117.75" customHeight="1">
      <c r="A27" s="30">
        <v>1.14</v>
      </c>
      <c r="B27" s="31" t="s">
        <v>137</v>
      </c>
      <c r="C27" s="32" t="s">
        <v>63</v>
      </c>
      <c r="D27" s="33">
        <v>2.5</v>
      </c>
      <c r="E27" s="33" t="s">
        <v>54</v>
      </c>
      <c r="F27" s="33">
        <v>9398.77</v>
      </c>
      <c r="G27" s="34"/>
      <c r="H27" s="34"/>
      <c r="I27" s="35" t="s">
        <v>34</v>
      </c>
      <c r="J27" s="36">
        <f t="shared" si="0"/>
        <v>1</v>
      </c>
      <c r="K27" s="34" t="s">
        <v>35</v>
      </c>
      <c r="L27" s="34" t="s">
        <v>4</v>
      </c>
      <c r="M27" s="37"/>
      <c r="N27" s="34"/>
      <c r="O27" s="34"/>
      <c r="P27" s="38"/>
      <c r="Q27" s="34"/>
      <c r="R27" s="34"/>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5">
        <f t="shared" si="1"/>
        <v>23497</v>
      </c>
      <c r="BB27" s="45">
        <f t="shared" si="2"/>
        <v>23497</v>
      </c>
      <c r="BC27" s="46" t="str">
        <f t="shared" si="3"/>
        <v>INR  Twenty Three Thousand Four Hundred &amp; Ninety Seven  Only</v>
      </c>
      <c r="IA27" s="17">
        <v>1.14</v>
      </c>
      <c r="IB27" s="17" t="s">
        <v>137</v>
      </c>
      <c r="IC27" s="17" t="s">
        <v>63</v>
      </c>
      <c r="ID27" s="17">
        <v>2.5</v>
      </c>
      <c r="IE27" s="18" t="s">
        <v>54</v>
      </c>
      <c r="IF27" s="18"/>
      <c r="IG27" s="18"/>
      <c r="IH27" s="18"/>
      <c r="II27" s="18"/>
    </row>
    <row r="28" spans="1:243" s="17" customFormat="1" ht="46.5" customHeight="1">
      <c r="A28" s="29">
        <v>1.15</v>
      </c>
      <c r="B28" s="31" t="s">
        <v>138</v>
      </c>
      <c r="C28" s="32" t="s">
        <v>64</v>
      </c>
      <c r="D28" s="64"/>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6"/>
      <c r="IA28" s="17">
        <v>1.15</v>
      </c>
      <c r="IB28" s="17" t="s">
        <v>138</v>
      </c>
      <c r="IC28" s="17" t="s">
        <v>64</v>
      </c>
      <c r="IE28" s="18"/>
      <c r="IF28" s="18"/>
      <c r="IG28" s="18"/>
      <c r="IH28" s="18"/>
      <c r="II28" s="18"/>
    </row>
    <row r="29" spans="1:243" s="17" customFormat="1" ht="46.5" customHeight="1">
      <c r="A29" s="30">
        <v>1.16</v>
      </c>
      <c r="B29" s="31" t="s">
        <v>139</v>
      </c>
      <c r="C29" s="32" t="s">
        <v>65</v>
      </c>
      <c r="D29" s="33">
        <v>13</v>
      </c>
      <c r="E29" s="33" t="s">
        <v>53</v>
      </c>
      <c r="F29" s="33">
        <v>672.12</v>
      </c>
      <c r="G29" s="34"/>
      <c r="H29" s="34"/>
      <c r="I29" s="35" t="s">
        <v>34</v>
      </c>
      <c r="J29" s="36">
        <f t="shared" si="0"/>
        <v>1</v>
      </c>
      <c r="K29" s="34" t="s">
        <v>35</v>
      </c>
      <c r="L29" s="34" t="s">
        <v>4</v>
      </c>
      <c r="M29" s="37"/>
      <c r="N29" s="34"/>
      <c r="O29" s="34"/>
      <c r="P29" s="38"/>
      <c r="Q29" s="34"/>
      <c r="R29" s="34"/>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5">
        <f t="shared" si="1"/>
        <v>8738</v>
      </c>
      <c r="BB29" s="45">
        <f t="shared" si="2"/>
        <v>8738</v>
      </c>
      <c r="BC29" s="46" t="str">
        <f t="shared" si="3"/>
        <v>INR  Eight Thousand Seven Hundred &amp; Thirty Eight  Only</v>
      </c>
      <c r="IA29" s="17">
        <v>1.16</v>
      </c>
      <c r="IB29" s="17" t="s">
        <v>139</v>
      </c>
      <c r="IC29" s="17" t="s">
        <v>65</v>
      </c>
      <c r="ID29" s="17">
        <v>13</v>
      </c>
      <c r="IE29" s="18" t="s">
        <v>53</v>
      </c>
      <c r="IF29" s="18"/>
      <c r="IG29" s="18"/>
      <c r="IH29" s="18"/>
      <c r="II29" s="18"/>
    </row>
    <row r="30" spans="1:243" s="17" customFormat="1" ht="46.5" customHeight="1">
      <c r="A30" s="29">
        <v>1.17</v>
      </c>
      <c r="B30" s="31" t="s">
        <v>140</v>
      </c>
      <c r="C30" s="32" t="s">
        <v>66</v>
      </c>
      <c r="D30" s="33">
        <v>46</v>
      </c>
      <c r="E30" s="33" t="s">
        <v>53</v>
      </c>
      <c r="F30" s="33">
        <v>270.01</v>
      </c>
      <c r="G30" s="34"/>
      <c r="H30" s="34"/>
      <c r="I30" s="35" t="s">
        <v>34</v>
      </c>
      <c r="J30" s="36">
        <f t="shared" si="0"/>
        <v>1</v>
      </c>
      <c r="K30" s="34" t="s">
        <v>35</v>
      </c>
      <c r="L30" s="34" t="s">
        <v>4</v>
      </c>
      <c r="M30" s="37"/>
      <c r="N30" s="34"/>
      <c r="O30" s="34"/>
      <c r="P30" s="38"/>
      <c r="Q30" s="34"/>
      <c r="R30" s="34"/>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5">
        <f t="shared" si="1"/>
        <v>12420</v>
      </c>
      <c r="BB30" s="45">
        <f t="shared" si="2"/>
        <v>12420</v>
      </c>
      <c r="BC30" s="46" t="str">
        <f t="shared" si="3"/>
        <v>INR  Twelve Thousand Four Hundred &amp; Twenty  Only</v>
      </c>
      <c r="IA30" s="17">
        <v>1.17</v>
      </c>
      <c r="IB30" s="17" t="s">
        <v>140</v>
      </c>
      <c r="IC30" s="17" t="s">
        <v>66</v>
      </c>
      <c r="ID30" s="17">
        <v>46</v>
      </c>
      <c r="IE30" s="18" t="s">
        <v>53</v>
      </c>
      <c r="IF30" s="18"/>
      <c r="IG30" s="18"/>
      <c r="IH30" s="18"/>
      <c r="II30" s="18"/>
    </row>
    <row r="31" spans="1:243" s="17" customFormat="1" ht="46.5" customHeight="1">
      <c r="A31" s="30">
        <v>1.18</v>
      </c>
      <c r="B31" s="31" t="s">
        <v>141</v>
      </c>
      <c r="C31" s="32" t="s">
        <v>67</v>
      </c>
      <c r="D31" s="64"/>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6"/>
      <c r="IA31" s="17">
        <v>1.18</v>
      </c>
      <c r="IB31" s="17" t="s">
        <v>141</v>
      </c>
      <c r="IC31" s="17" t="s">
        <v>67</v>
      </c>
      <c r="IE31" s="18"/>
      <c r="IF31" s="18"/>
      <c r="IG31" s="18"/>
      <c r="IH31" s="18"/>
      <c r="II31" s="18"/>
    </row>
    <row r="32" spans="1:243" s="17" customFormat="1" ht="46.5" customHeight="1">
      <c r="A32" s="29">
        <v>1.19</v>
      </c>
      <c r="B32" s="31" t="s">
        <v>142</v>
      </c>
      <c r="C32" s="32" t="s">
        <v>68</v>
      </c>
      <c r="D32" s="33">
        <v>100</v>
      </c>
      <c r="E32" s="33" t="s">
        <v>195</v>
      </c>
      <c r="F32" s="33">
        <v>78.61</v>
      </c>
      <c r="G32" s="34"/>
      <c r="H32" s="34"/>
      <c r="I32" s="35" t="s">
        <v>34</v>
      </c>
      <c r="J32" s="36">
        <f t="shared" si="0"/>
        <v>1</v>
      </c>
      <c r="K32" s="34" t="s">
        <v>35</v>
      </c>
      <c r="L32" s="34" t="s">
        <v>4</v>
      </c>
      <c r="M32" s="37"/>
      <c r="N32" s="34"/>
      <c r="O32" s="34"/>
      <c r="P32" s="38"/>
      <c r="Q32" s="34"/>
      <c r="R32" s="34"/>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5">
        <f t="shared" si="1"/>
        <v>7861</v>
      </c>
      <c r="BB32" s="45">
        <f t="shared" si="2"/>
        <v>7861</v>
      </c>
      <c r="BC32" s="46" t="str">
        <f t="shared" si="3"/>
        <v>INR  Seven Thousand Eight Hundred &amp; Sixty One  Only</v>
      </c>
      <c r="IA32" s="17">
        <v>1.19</v>
      </c>
      <c r="IB32" s="17" t="s">
        <v>142</v>
      </c>
      <c r="IC32" s="17" t="s">
        <v>68</v>
      </c>
      <c r="ID32" s="17">
        <v>100</v>
      </c>
      <c r="IE32" s="18" t="s">
        <v>195</v>
      </c>
      <c r="IF32" s="18"/>
      <c r="IG32" s="18"/>
      <c r="IH32" s="18"/>
      <c r="II32" s="18"/>
    </row>
    <row r="33" spans="1:243" s="17" customFormat="1" ht="46.5" customHeight="1">
      <c r="A33" s="30">
        <v>1.2</v>
      </c>
      <c r="B33" s="31" t="s">
        <v>143</v>
      </c>
      <c r="C33" s="32" t="s">
        <v>69</v>
      </c>
      <c r="D33" s="64"/>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6"/>
      <c r="IA33" s="17">
        <v>1.2</v>
      </c>
      <c r="IB33" s="17" t="s">
        <v>143</v>
      </c>
      <c r="IC33" s="17" t="s">
        <v>69</v>
      </c>
      <c r="IE33" s="18"/>
      <c r="IF33" s="18"/>
      <c r="IG33" s="18"/>
      <c r="IH33" s="18"/>
      <c r="II33" s="18"/>
    </row>
    <row r="34" spans="1:243" s="17" customFormat="1" ht="46.5" customHeight="1">
      <c r="A34" s="29">
        <v>1.21</v>
      </c>
      <c r="B34" s="31" t="s">
        <v>144</v>
      </c>
      <c r="C34" s="32" t="s">
        <v>70</v>
      </c>
      <c r="D34" s="64"/>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6"/>
      <c r="IA34" s="17">
        <v>1.21</v>
      </c>
      <c r="IB34" s="17" t="s">
        <v>144</v>
      </c>
      <c r="IC34" s="17" t="s">
        <v>70</v>
      </c>
      <c r="IE34" s="18"/>
      <c r="IF34" s="18"/>
      <c r="IG34" s="18"/>
      <c r="IH34" s="18"/>
      <c r="II34" s="18"/>
    </row>
    <row r="35" spans="1:243" s="17" customFormat="1" ht="46.5" customHeight="1">
      <c r="A35" s="30">
        <v>1.22</v>
      </c>
      <c r="B35" s="31" t="s">
        <v>145</v>
      </c>
      <c r="C35" s="32" t="s">
        <v>71</v>
      </c>
      <c r="D35" s="33">
        <v>8</v>
      </c>
      <c r="E35" s="33" t="s">
        <v>53</v>
      </c>
      <c r="F35" s="33">
        <v>892.63</v>
      </c>
      <c r="G35" s="34"/>
      <c r="H35" s="34"/>
      <c r="I35" s="35" t="s">
        <v>34</v>
      </c>
      <c r="J35" s="36">
        <f t="shared" si="0"/>
        <v>1</v>
      </c>
      <c r="K35" s="34" t="s">
        <v>35</v>
      </c>
      <c r="L35" s="34" t="s">
        <v>4</v>
      </c>
      <c r="M35" s="37"/>
      <c r="N35" s="34"/>
      <c r="O35" s="34"/>
      <c r="P35" s="38"/>
      <c r="Q35" s="34"/>
      <c r="R35" s="34"/>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5">
        <f t="shared" si="1"/>
        <v>7141</v>
      </c>
      <c r="BB35" s="45">
        <f t="shared" si="2"/>
        <v>7141</v>
      </c>
      <c r="BC35" s="46" t="str">
        <f t="shared" si="3"/>
        <v>INR  Seven Thousand One Hundred &amp; Forty One  Only</v>
      </c>
      <c r="IA35" s="17">
        <v>1.22</v>
      </c>
      <c r="IB35" s="17" t="s">
        <v>145</v>
      </c>
      <c r="IC35" s="17" t="s">
        <v>71</v>
      </c>
      <c r="ID35" s="17">
        <v>8</v>
      </c>
      <c r="IE35" s="18" t="s">
        <v>53</v>
      </c>
      <c r="IF35" s="18"/>
      <c r="IG35" s="18"/>
      <c r="IH35" s="18"/>
      <c r="II35" s="18"/>
    </row>
    <row r="36" spans="1:243" s="17" customFormat="1" ht="123" customHeight="1">
      <c r="A36" s="29">
        <v>1.23</v>
      </c>
      <c r="B36" s="31" t="s">
        <v>146</v>
      </c>
      <c r="C36" s="32" t="s">
        <v>72</v>
      </c>
      <c r="D36" s="33">
        <v>33</v>
      </c>
      <c r="E36" s="33" t="s">
        <v>54</v>
      </c>
      <c r="F36" s="33">
        <v>6324.86</v>
      </c>
      <c r="G36" s="34"/>
      <c r="H36" s="34"/>
      <c r="I36" s="35" t="s">
        <v>34</v>
      </c>
      <c r="J36" s="36">
        <f t="shared" si="0"/>
        <v>1</v>
      </c>
      <c r="K36" s="34" t="s">
        <v>35</v>
      </c>
      <c r="L36" s="34" t="s">
        <v>4</v>
      </c>
      <c r="M36" s="37"/>
      <c r="N36" s="34"/>
      <c r="O36" s="34"/>
      <c r="P36" s="38"/>
      <c r="Q36" s="34"/>
      <c r="R36" s="34"/>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5">
        <f t="shared" si="1"/>
        <v>208720</v>
      </c>
      <c r="BB36" s="45">
        <f t="shared" si="2"/>
        <v>208720</v>
      </c>
      <c r="BC36" s="46" t="str">
        <f t="shared" si="3"/>
        <v>INR  Two Lakh Eight Thousand Seven Hundred &amp; Twenty  Only</v>
      </c>
      <c r="IA36" s="17">
        <v>1.23</v>
      </c>
      <c r="IB36" s="17" t="s">
        <v>146</v>
      </c>
      <c r="IC36" s="17" t="s">
        <v>72</v>
      </c>
      <c r="ID36" s="17">
        <v>33</v>
      </c>
      <c r="IE36" s="18" t="s">
        <v>54</v>
      </c>
      <c r="IF36" s="18"/>
      <c r="IG36" s="18"/>
      <c r="IH36" s="18"/>
      <c r="II36" s="18"/>
    </row>
    <row r="37" spans="1:243" s="17" customFormat="1" ht="46.5" customHeight="1">
      <c r="A37" s="30">
        <v>1.24</v>
      </c>
      <c r="B37" s="31" t="s">
        <v>147</v>
      </c>
      <c r="C37" s="32" t="s">
        <v>73</v>
      </c>
      <c r="D37" s="64"/>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6"/>
      <c r="IA37" s="17">
        <v>1.24</v>
      </c>
      <c r="IB37" s="17" t="s">
        <v>147</v>
      </c>
      <c r="IC37" s="17" t="s">
        <v>73</v>
      </c>
      <c r="IE37" s="18"/>
      <c r="IF37" s="18"/>
      <c r="IG37" s="18"/>
      <c r="IH37" s="18"/>
      <c r="II37" s="18"/>
    </row>
    <row r="38" spans="1:243" s="17" customFormat="1" ht="132" customHeight="1">
      <c r="A38" s="29">
        <v>1.25</v>
      </c>
      <c r="B38" s="31" t="s">
        <v>148</v>
      </c>
      <c r="C38" s="32" t="s">
        <v>74</v>
      </c>
      <c r="D38" s="64"/>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6"/>
      <c r="IA38" s="17">
        <v>1.25</v>
      </c>
      <c r="IB38" s="17" t="s">
        <v>148</v>
      </c>
      <c r="IC38" s="17" t="s">
        <v>74</v>
      </c>
      <c r="IE38" s="18"/>
      <c r="IF38" s="18"/>
      <c r="IG38" s="18"/>
      <c r="IH38" s="18"/>
      <c r="II38" s="18"/>
    </row>
    <row r="39" spans="1:243" s="17" customFormat="1" ht="46.5" customHeight="1">
      <c r="A39" s="30">
        <v>1.26</v>
      </c>
      <c r="B39" s="31" t="s">
        <v>149</v>
      </c>
      <c r="C39" s="32" t="s">
        <v>75</v>
      </c>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6"/>
      <c r="IA39" s="17">
        <v>1.26</v>
      </c>
      <c r="IB39" s="17" t="s">
        <v>149</v>
      </c>
      <c r="IC39" s="17" t="s">
        <v>75</v>
      </c>
      <c r="IE39" s="18"/>
      <c r="IF39" s="18"/>
      <c r="IG39" s="18"/>
      <c r="IH39" s="18"/>
      <c r="II39" s="18"/>
    </row>
    <row r="40" spans="1:243" s="17" customFormat="1" ht="46.5" customHeight="1">
      <c r="A40" s="29">
        <v>1.27</v>
      </c>
      <c r="B40" s="31" t="s">
        <v>150</v>
      </c>
      <c r="C40" s="32" t="s">
        <v>76</v>
      </c>
      <c r="D40" s="33">
        <v>13</v>
      </c>
      <c r="E40" s="33" t="s">
        <v>53</v>
      </c>
      <c r="F40" s="33">
        <v>3880.18</v>
      </c>
      <c r="G40" s="34"/>
      <c r="H40" s="34"/>
      <c r="I40" s="35" t="s">
        <v>34</v>
      </c>
      <c r="J40" s="36">
        <f t="shared" si="0"/>
        <v>1</v>
      </c>
      <c r="K40" s="34" t="s">
        <v>35</v>
      </c>
      <c r="L40" s="34" t="s">
        <v>4</v>
      </c>
      <c r="M40" s="37"/>
      <c r="N40" s="34"/>
      <c r="O40" s="34"/>
      <c r="P40" s="38"/>
      <c r="Q40" s="34"/>
      <c r="R40" s="34"/>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5">
        <f t="shared" si="1"/>
        <v>50442</v>
      </c>
      <c r="BB40" s="45">
        <f t="shared" si="2"/>
        <v>50442</v>
      </c>
      <c r="BC40" s="46" t="str">
        <f t="shared" si="3"/>
        <v>INR  Fifty Thousand Four Hundred &amp; Forty Two  Only</v>
      </c>
      <c r="IA40" s="17">
        <v>1.27</v>
      </c>
      <c r="IB40" s="17" t="s">
        <v>150</v>
      </c>
      <c r="IC40" s="17" t="s">
        <v>76</v>
      </c>
      <c r="ID40" s="17">
        <v>13</v>
      </c>
      <c r="IE40" s="18" t="s">
        <v>53</v>
      </c>
      <c r="IF40" s="18"/>
      <c r="IG40" s="18"/>
      <c r="IH40" s="18"/>
      <c r="II40" s="18"/>
    </row>
    <row r="41" spans="1:243" s="17" customFormat="1" ht="46.5" customHeight="1">
      <c r="A41" s="30">
        <v>1.28</v>
      </c>
      <c r="B41" s="31" t="s">
        <v>151</v>
      </c>
      <c r="C41" s="32" t="s">
        <v>77</v>
      </c>
      <c r="D41" s="64"/>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6"/>
      <c r="IA41" s="17">
        <v>1.28</v>
      </c>
      <c r="IB41" s="17" t="s">
        <v>151</v>
      </c>
      <c r="IC41" s="17" t="s">
        <v>77</v>
      </c>
      <c r="IE41" s="18"/>
      <c r="IF41" s="18"/>
      <c r="IG41" s="18"/>
      <c r="IH41" s="18"/>
      <c r="II41" s="18"/>
    </row>
    <row r="42" spans="1:243" s="17" customFormat="1" ht="46.5" customHeight="1">
      <c r="A42" s="29">
        <v>1.29</v>
      </c>
      <c r="B42" s="31" t="s">
        <v>152</v>
      </c>
      <c r="C42" s="32" t="s">
        <v>78</v>
      </c>
      <c r="D42" s="33">
        <v>17</v>
      </c>
      <c r="E42" s="33" t="s">
        <v>196</v>
      </c>
      <c r="F42" s="33">
        <v>367.25</v>
      </c>
      <c r="G42" s="34"/>
      <c r="H42" s="34"/>
      <c r="I42" s="35" t="s">
        <v>34</v>
      </c>
      <c r="J42" s="36">
        <f t="shared" si="0"/>
        <v>1</v>
      </c>
      <c r="K42" s="34" t="s">
        <v>35</v>
      </c>
      <c r="L42" s="34" t="s">
        <v>4</v>
      </c>
      <c r="M42" s="37"/>
      <c r="N42" s="34"/>
      <c r="O42" s="34"/>
      <c r="P42" s="38"/>
      <c r="Q42" s="34"/>
      <c r="R42" s="34"/>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5">
        <f t="shared" si="1"/>
        <v>6243</v>
      </c>
      <c r="BB42" s="45">
        <f t="shared" si="2"/>
        <v>6243</v>
      </c>
      <c r="BC42" s="46" t="str">
        <f t="shared" si="3"/>
        <v>INR  Six Thousand Two Hundred &amp; Forty Three  Only</v>
      </c>
      <c r="IA42" s="17">
        <v>1.29</v>
      </c>
      <c r="IB42" s="17" t="s">
        <v>152</v>
      </c>
      <c r="IC42" s="17" t="s">
        <v>78</v>
      </c>
      <c r="ID42" s="17">
        <v>17</v>
      </c>
      <c r="IE42" s="18" t="s">
        <v>196</v>
      </c>
      <c r="IF42" s="18"/>
      <c r="IG42" s="18"/>
      <c r="IH42" s="18"/>
      <c r="II42" s="18"/>
    </row>
    <row r="43" spans="1:243" s="17" customFormat="1" ht="46.5" customHeight="1">
      <c r="A43" s="30">
        <v>1.3</v>
      </c>
      <c r="B43" s="31" t="s">
        <v>153</v>
      </c>
      <c r="C43" s="32" t="s">
        <v>79</v>
      </c>
      <c r="D43" s="64"/>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6"/>
      <c r="IA43" s="17">
        <v>1.3</v>
      </c>
      <c r="IB43" s="17" t="s">
        <v>153</v>
      </c>
      <c r="IC43" s="17" t="s">
        <v>79</v>
      </c>
      <c r="IE43" s="18"/>
      <c r="IF43" s="18"/>
      <c r="IG43" s="18"/>
      <c r="IH43" s="18"/>
      <c r="II43" s="18"/>
    </row>
    <row r="44" spans="1:243" s="17" customFormat="1" ht="393.75" customHeight="1">
      <c r="A44" s="29">
        <v>1.31</v>
      </c>
      <c r="B44" s="31" t="s">
        <v>154</v>
      </c>
      <c r="C44" s="32" t="s">
        <v>80</v>
      </c>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6"/>
      <c r="IA44" s="17">
        <v>1.31</v>
      </c>
      <c r="IB44" s="17" t="s">
        <v>154</v>
      </c>
      <c r="IC44" s="17" t="s">
        <v>80</v>
      </c>
      <c r="IE44" s="18"/>
      <c r="IF44" s="18"/>
      <c r="IG44" s="18"/>
      <c r="IH44" s="18"/>
      <c r="II44" s="18"/>
    </row>
    <row r="45" spans="1:243" s="17" customFormat="1" ht="46.5" customHeight="1">
      <c r="A45" s="30">
        <v>1.32</v>
      </c>
      <c r="B45" s="31" t="s">
        <v>155</v>
      </c>
      <c r="C45" s="32" t="s">
        <v>81</v>
      </c>
      <c r="D45" s="33">
        <v>27</v>
      </c>
      <c r="E45" s="33" t="s">
        <v>53</v>
      </c>
      <c r="F45" s="33">
        <v>1576.19</v>
      </c>
      <c r="G45" s="34"/>
      <c r="H45" s="34"/>
      <c r="I45" s="35" t="s">
        <v>34</v>
      </c>
      <c r="J45" s="36">
        <f t="shared" si="0"/>
        <v>1</v>
      </c>
      <c r="K45" s="34" t="s">
        <v>35</v>
      </c>
      <c r="L45" s="34" t="s">
        <v>4</v>
      </c>
      <c r="M45" s="37"/>
      <c r="N45" s="34"/>
      <c r="O45" s="34"/>
      <c r="P45" s="38"/>
      <c r="Q45" s="34"/>
      <c r="R45" s="34"/>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5">
        <f t="shared" si="1"/>
        <v>42557</v>
      </c>
      <c r="BB45" s="45">
        <f t="shared" si="2"/>
        <v>42557</v>
      </c>
      <c r="BC45" s="46" t="str">
        <f t="shared" si="3"/>
        <v>INR  Forty Two Thousand Five Hundred &amp; Fifty Seven  Only</v>
      </c>
      <c r="IA45" s="17">
        <v>1.32</v>
      </c>
      <c r="IB45" s="17" t="s">
        <v>155</v>
      </c>
      <c r="IC45" s="17" t="s">
        <v>81</v>
      </c>
      <c r="ID45" s="17">
        <v>27</v>
      </c>
      <c r="IE45" s="18" t="s">
        <v>53</v>
      </c>
      <c r="IF45" s="18"/>
      <c r="IG45" s="18"/>
      <c r="IH45" s="18"/>
      <c r="II45" s="18"/>
    </row>
    <row r="46" spans="1:243" s="17" customFormat="1" ht="144" customHeight="1">
      <c r="A46" s="29">
        <v>1.33</v>
      </c>
      <c r="B46" s="31" t="s">
        <v>156</v>
      </c>
      <c r="C46" s="32" t="s">
        <v>82</v>
      </c>
      <c r="D46" s="33">
        <v>142</v>
      </c>
      <c r="E46" s="33" t="s">
        <v>195</v>
      </c>
      <c r="F46" s="33">
        <v>116.93</v>
      </c>
      <c r="G46" s="34"/>
      <c r="H46" s="34"/>
      <c r="I46" s="35" t="s">
        <v>34</v>
      </c>
      <c r="J46" s="36">
        <f t="shared" si="0"/>
        <v>1</v>
      </c>
      <c r="K46" s="34" t="s">
        <v>35</v>
      </c>
      <c r="L46" s="34" t="s">
        <v>4</v>
      </c>
      <c r="M46" s="37"/>
      <c r="N46" s="34"/>
      <c r="O46" s="34"/>
      <c r="P46" s="38"/>
      <c r="Q46" s="34"/>
      <c r="R46" s="34"/>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5">
        <f t="shared" si="1"/>
        <v>16604</v>
      </c>
      <c r="BB46" s="45">
        <f t="shared" si="2"/>
        <v>16604</v>
      </c>
      <c r="BC46" s="46" t="str">
        <f t="shared" si="3"/>
        <v>INR  Sixteen Thousand Six Hundred &amp; Four  Only</v>
      </c>
      <c r="IA46" s="17">
        <v>1.33</v>
      </c>
      <c r="IB46" s="17" t="s">
        <v>156</v>
      </c>
      <c r="IC46" s="17" t="s">
        <v>82</v>
      </c>
      <c r="ID46" s="17">
        <v>142</v>
      </c>
      <c r="IE46" s="18" t="s">
        <v>195</v>
      </c>
      <c r="IF46" s="18"/>
      <c r="IG46" s="18"/>
      <c r="IH46" s="18"/>
      <c r="II46" s="18"/>
    </row>
    <row r="47" spans="1:243" s="17" customFormat="1" ht="46.5" customHeight="1">
      <c r="A47" s="30">
        <v>1.34</v>
      </c>
      <c r="B47" s="31" t="s">
        <v>157</v>
      </c>
      <c r="C47" s="32" t="s">
        <v>83</v>
      </c>
      <c r="D47" s="64"/>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6"/>
      <c r="IA47" s="17">
        <v>1.34</v>
      </c>
      <c r="IB47" s="17" t="s">
        <v>157</v>
      </c>
      <c r="IC47" s="17" t="s">
        <v>83</v>
      </c>
      <c r="IE47" s="18"/>
      <c r="IF47" s="18"/>
      <c r="IG47" s="18"/>
      <c r="IH47" s="18"/>
      <c r="II47" s="18"/>
    </row>
    <row r="48" spans="1:243" s="17" customFormat="1" ht="78" customHeight="1">
      <c r="A48" s="29">
        <v>1.35</v>
      </c>
      <c r="B48" s="31" t="s">
        <v>158</v>
      </c>
      <c r="C48" s="32" t="s">
        <v>84</v>
      </c>
      <c r="D48" s="64"/>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6"/>
      <c r="IA48" s="17">
        <v>1.35</v>
      </c>
      <c r="IB48" s="17" t="s">
        <v>158</v>
      </c>
      <c r="IC48" s="17" t="s">
        <v>84</v>
      </c>
      <c r="IE48" s="18"/>
      <c r="IF48" s="18"/>
      <c r="IG48" s="18"/>
      <c r="IH48" s="18"/>
      <c r="II48" s="18"/>
    </row>
    <row r="49" spans="1:243" s="17" customFormat="1" ht="46.5" customHeight="1">
      <c r="A49" s="30">
        <v>1.36</v>
      </c>
      <c r="B49" s="31" t="s">
        <v>159</v>
      </c>
      <c r="C49" s="32" t="s">
        <v>85</v>
      </c>
      <c r="D49" s="33">
        <v>121</v>
      </c>
      <c r="E49" s="33" t="s">
        <v>195</v>
      </c>
      <c r="F49" s="33">
        <v>135.82</v>
      </c>
      <c r="G49" s="34"/>
      <c r="H49" s="34"/>
      <c r="I49" s="35" t="s">
        <v>34</v>
      </c>
      <c r="J49" s="36">
        <f t="shared" si="0"/>
        <v>1</v>
      </c>
      <c r="K49" s="34" t="s">
        <v>35</v>
      </c>
      <c r="L49" s="34" t="s">
        <v>4</v>
      </c>
      <c r="M49" s="37"/>
      <c r="N49" s="34"/>
      <c r="O49" s="34"/>
      <c r="P49" s="38"/>
      <c r="Q49" s="34"/>
      <c r="R49" s="34"/>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5">
        <f t="shared" si="1"/>
        <v>16434</v>
      </c>
      <c r="BB49" s="45">
        <f t="shared" si="2"/>
        <v>16434</v>
      </c>
      <c r="BC49" s="46" t="str">
        <f t="shared" si="3"/>
        <v>INR  Sixteen Thousand Four Hundred &amp; Thirty Four  Only</v>
      </c>
      <c r="IA49" s="17">
        <v>1.36</v>
      </c>
      <c r="IB49" s="17" t="s">
        <v>159</v>
      </c>
      <c r="IC49" s="17" t="s">
        <v>85</v>
      </c>
      <c r="ID49" s="17">
        <v>121</v>
      </c>
      <c r="IE49" s="18" t="s">
        <v>195</v>
      </c>
      <c r="IF49" s="18"/>
      <c r="IG49" s="18"/>
      <c r="IH49" s="18"/>
      <c r="II49" s="18"/>
    </row>
    <row r="50" spans="1:243" s="17" customFormat="1" ht="46.5" customHeight="1">
      <c r="A50" s="29">
        <v>1.37</v>
      </c>
      <c r="B50" s="31" t="s">
        <v>160</v>
      </c>
      <c r="C50" s="32" t="s">
        <v>86</v>
      </c>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6"/>
      <c r="IA50" s="17">
        <v>1.37</v>
      </c>
      <c r="IB50" s="17" t="s">
        <v>160</v>
      </c>
      <c r="IC50" s="17" t="s">
        <v>86</v>
      </c>
      <c r="IE50" s="18"/>
      <c r="IF50" s="18"/>
      <c r="IG50" s="18"/>
      <c r="IH50" s="18"/>
      <c r="II50" s="18"/>
    </row>
    <row r="51" spans="1:243" s="17" customFormat="1" ht="46.5" customHeight="1">
      <c r="A51" s="30">
        <v>1.38</v>
      </c>
      <c r="B51" s="31" t="s">
        <v>161</v>
      </c>
      <c r="C51" s="32" t="s">
        <v>87</v>
      </c>
      <c r="D51" s="33">
        <v>10</v>
      </c>
      <c r="E51" s="33" t="s">
        <v>195</v>
      </c>
      <c r="F51" s="33">
        <v>124.77</v>
      </c>
      <c r="G51" s="34"/>
      <c r="H51" s="34"/>
      <c r="I51" s="35" t="s">
        <v>34</v>
      </c>
      <c r="J51" s="36">
        <f t="shared" si="0"/>
        <v>1</v>
      </c>
      <c r="K51" s="34" t="s">
        <v>35</v>
      </c>
      <c r="L51" s="34" t="s">
        <v>4</v>
      </c>
      <c r="M51" s="37"/>
      <c r="N51" s="34"/>
      <c r="O51" s="34"/>
      <c r="P51" s="38"/>
      <c r="Q51" s="34"/>
      <c r="R51" s="34"/>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5">
        <f t="shared" si="1"/>
        <v>1248</v>
      </c>
      <c r="BB51" s="45">
        <f t="shared" si="2"/>
        <v>1248</v>
      </c>
      <c r="BC51" s="46" t="str">
        <f t="shared" si="3"/>
        <v>INR  One Thousand Two Hundred &amp; Forty Eight  Only</v>
      </c>
      <c r="IA51" s="17">
        <v>1.38</v>
      </c>
      <c r="IB51" s="17" t="s">
        <v>161</v>
      </c>
      <c r="IC51" s="17" t="s">
        <v>87</v>
      </c>
      <c r="ID51" s="17">
        <v>10</v>
      </c>
      <c r="IE51" s="18" t="s">
        <v>195</v>
      </c>
      <c r="IF51" s="18"/>
      <c r="IG51" s="18"/>
      <c r="IH51" s="18"/>
      <c r="II51" s="18"/>
    </row>
    <row r="52" spans="1:243" s="17" customFormat="1" ht="78.75" customHeight="1">
      <c r="A52" s="29">
        <v>1.39</v>
      </c>
      <c r="B52" s="31" t="s">
        <v>162</v>
      </c>
      <c r="C52" s="32" t="s">
        <v>88</v>
      </c>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6"/>
      <c r="IA52" s="17">
        <v>1.39</v>
      </c>
      <c r="IB52" s="17" t="s">
        <v>162</v>
      </c>
      <c r="IC52" s="17" t="s">
        <v>88</v>
      </c>
      <c r="IE52" s="18"/>
      <c r="IF52" s="18"/>
      <c r="IG52" s="18"/>
      <c r="IH52" s="18"/>
      <c r="II52" s="18"/>
    </row>
    <row r="53" spans="1:243" s="17" customFormat="1" ht="46.5" customHeight="1">
      <c r="A53" s="30">
        <v>1.4</v>
      </c>
      <c r="B53" s="31" t="s">
        <v>163</v>
      </c>
      <c r="C53" s="32" t="s">
        <v>89</v>
      </c>
      <c r="D53" s="33">
        <v>54</v>
      </c>
      <c r="E53" s="33" t="s">
        <v>197</v>
      </c>
      <c r="F53" s="33">
        <v>102.85</v>
      </c>
      <c r="G53" s="34"/>
      <c r="H53" s="34"/>
      <c r="I53" s="35" t="s">
        <v>34</v>
      </c>
      <c r="J53" s="36">
        <f t="shared" si="0"/>
        <v>1</v>
      </c>
      <c r="K53" s="34" t="s">
        <v>35</v>
      </c>
      <c r="L53" s="34" t="s">
        <v>4</v>
      </c>
      <c r="M53" s="37"/>
      <c r="N53" s="34"/>
      <c r="O53" s="34"/>
      <c r="P53" s="38"/>
      <c r="Q53" s="34"/>
      <c r="R53" s="34"/>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5">
        <f t="shared" si="1"/>
        <v>5554</v>
      </c>
      <c r="BB53" s="45">
        <f t="shared" si="2"/>
        <v>5554</v>
      </c>
      <c r="BC53" s="46" t="str">
        <f t="shared" si="3"/>
        <v>INR  Five Thousand Five Hundred &amp; Fifty Four  Only</v>
      </c>
      <c r="IA53" s="17">
        <v>1.4</v>
      </c>
      <c r="IB53" s="17" t="s">
        <v>163</v>
      </c>
      <c r="IC53" s="17" t="s">
        <v>89</v>
      </c>
      <c r="ID53" s="17">
        <v>54</v>
      </c>
      <c r="IE53" s="18" t="s">
        <v>197</v>
      </c>
      <c r="IF53" s="18"/>
      <c r="IG53" s="18"/>
      <c r="IH53" s="18"/>
      <c r="II53" s="18"/>
    </row>
    <row r="54" spans="1:243" s="17" customFormat="1" ht="46.5" customHeight="1">
      <c r="A54" s="29">
        <v>1.41</v>
      </c>
      <c r="B54" s="31" t="s">
        <v>164</v>
      </c>
      <c r="C54" s="32" t="s">
        <v>90</v>
      </c>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6"/>
      <c r="IA54" s="17">
        <v>1.41</v>
      </c>
      <c r="IB54" s="17" t="s">
        <v>164</v>
      </c>
      <c r="IC54" s="17" t="s">
        <v>90</v>
      </c>
      <c r="IE54" s="18"/>
      <c r="IF54" s="18"/>
      <c r="IG54" s="18"/>
      <c r="IH54" s="18"/>
      <c r="II54" s="18"/>
    </row>
    <row r="55" spans="1:243" s="17" customFormat="1" ht="113.25" customHeight="1">
      <c r="A55" s="30">
        <v>1.42</v>
      </c>
      <c r="B55" s="31" t="s">
        <v>165</v>
      </c>
      <c r="C55" s="32" t="s">
        <v>91</v>
      </c>
      <c r="D55" s="6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6"/>
      <c r="IA55" s="17">
        <v>1.42</v>
      </c>
      <c r="IB55" s="17" t="s">
        <v>165</v>
      </c>
      <c r="IC55" s="17" t="s">
        <v>91</v>
      </c>
      <c r="IE55" s="18"/>
      <c r="IF55" s="18"/>
      <c r="IG55" s="18"/>
      <c r="IH55" s="18"/>
      <c r="II55" s="18"/>
    </row>
    <row r="56" spans="1:243" s="17" customFormat="1" ht="46.5" customHeight="1">
      <c r="A56" s="29">
        <v>1.43</v>
      </c>
      <c r="B56" s="31" t="s">
        <v>166</v>
      </c>
      <c r="C56" s="32" t="s">
        <v>92</v>
      </c>
      <c r="D56" s="33">
        <v>16</v>
      </c>
      <c r="E56" s="33" t="s">
        <v>53</v>
      </c>
      <c r="F56" s="33">
        <v>1285.85</v>
      </c>
      <c r="G56" s="34"/>
      <c r="H56" s="34"/>
      <c r="I56" s="35" t="s">
        <v>34</v>
      </c>
      <c r="J56" s="36">
        <f t="shared" si="0"/>
        <v>1</v>
      </c>
      <c r="K56" s="34" t="s">
        <v>35</v>
      </c>
      <c r="L56" s="34" t="s">
        <v>4</v>
      </c>
      <c r="M56" s="37"/>
      <c r="N56" s="34"/>
      <c r="O56" s="34"/>
      <c r="P56" s="38"/>
      <c r="Q56" s="34"/>
      <c r="R56" s="34"/>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5">
        <f t="shared" si="1"/>
        <v>20574</v>
      </c>
      <c r="BB56" s="45">
        <f t="shared" si="2"/>
        <v>20574</v>
      </c>
      <c r="BC56" s="46" t="str">
        <f t="shared" si="3"/>
        <v>INR  Twenty Thousand Five Hundred &amp; Seventy Four  Only</v>
      </c>
      <c r="IA56" s="17">
        <v>1.43</v>
      </c>
      <c r="IB56" s="17" t="s">
        <v>166</v>
      </c>
      <c r="IC56" s="17" t="s">
        <v>92</v>
      </c>
      <c r="ID56" s="17">
        <v>16</v>
      </c>
      <c r="IE56" s="18" t="s">
        <v>53</v>
      </c>
      <c r="IF56" s="18"/>
      <c r="IG56" s="18"/>
      <c r="IH56" s="18"/>
      <c r="II56" s="18"/>
    </row>
    <row r="57" spans="1:243" s="17" customFormat="1" ht="142.5" customHeight="1">
      <c r="A57" s="30">
        <v>1.44</v>
      </c>
      <c r="B57" s="31" t="s">
        <v>167</v>
      </c>
      <c r="C57" s="32" t="s">
        <v>93</v>
      </c>
      <c r="D57" s="64"/>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6"/>
      <c r="IA57" s="17">
        <v>1.44</v>
      </c>
      <c r="IB57" s="17" t="s">
        <v>167</v>
      </c>
      <c r="IC57" s="17" t="s">
        <v>93</v>
      </c>
      <c r="IE57" s="18"/>
      <c r="IF57" s="18"/>
      <c r="IG57" s="18"/>
      <c r="IH57" s="18"/>
      <c r="II57" s="18"/>
    </row>
    <row r="58" spans="1:243" s="17" customFormat="1" ht="46.5" customHeight="1">
      <c r="A58" s="29">
        <v>1.45</v>
      </c>
      <c r="B58" s="31" t="s">
        <v>166</v>
      </c>
      <c r="C58" s="32" t="s">
        <v>94</v>
      </c>
      <c r="D58" s="33">
        <v>5</v>
      </c>
      <c r="E58" s="33" t="s">
        <v>53</v>
      </c>
      <c r="F58" s="33">
        <v>1469.66</v>
      </c>
      <c r="G58" s="34"/>
      <c r="H58" s="34"/>
      <c r="I58" s="35" t="s">
        <v>34</v>
      </c>
      <c r="J58" s="36">
        <f t="shared" si="0"/>
        <v>1</v>
      </c>
      <c r="K58" s="34" t="s">
        <v>35</v>
      </c>
      <c r="L58" s="34" t="s">
        <v>4</v>
      </c>
      <c r="M58" s="37"/>
      <c r="N58" s="34"/>
      <c r="O58" s="34"/>
      <c r="P58" s="38"/>
      <c r="Q58" s="34"/>
      <c r="R58" s="34"/>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5">
        <f t="shared" si="1"/>
        <v>7348</v>
      </c>
      <c r="BB58" s="45">
        <f t="shared" si="2"/>
        <v>7348</v>
      </c>
      <c r="BC58" s="46" t="str">
        <f t="shared" si="3"/>
        <v>INR  Seven Thousand Three Hundred &amp; Forty Eight  Only</v>
      </c>
      <c r="IA58" s="17">
        <v>1.45</v>
      </c>
      <c r="IB58" s="17" t="s">
        <v>166</v>
      </c>
      <c r="IC58" s="17" t="s">
        <v>94</v>
      </c>
      <c r="ID58" s="17">
        <v>5</v>
      </c>
      <c r="IE58" s="18" t="s">
        <v>53</v>
      </c>
      <c r="IF58" s="18"/>
      <c r="IG58" s="18"/>
      <c r="IH58" s="18"/>
      <c r="II58" s="18"/>
    </row>
    <row r="59" spans="1:243" s="17" customFormat="1" ht="46.5" customHeight="1">
      <c r="A59" s="30">
        <v>1.46</v>
      </c>
      <c r="B59" s="31" t="s">
        <v>168</v>
      </c>
      <c r="C59" s="32" t="s">
        <v>95</v>
      </c>
      <c r="D59" s="64"/>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6"/>
      <c r="IA59" s="17">
        <v>1.46</v>
      </c>
      <c r="IB59" s="17" t="s">
        <v>168</v>
      </c>
      <c r="IC59" s="17" t="s">
        <v>95</v>
      </c>
      <c r="IE59" s="18"/>
      <c r="IF59" s="18"/>
      <c r="IG59" s="18"/>
      <c r="IH59" s="18"/>
      <c r="II59" s="18"/>
    </row>
    <row r="60" spans="1:243" s="17" customFormat="1" ht="150" customHeight="1">
      <c r="A60" s="29">
        <v>1.47</v>
      </c>
      <c r="B60" s="31" t="s">
        <v>169</v>
      </c>
      <c r="C60" s="32" t="s">
        <v>96</v>
      </c>
      <c r="D60" s="64"/>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6"/>
      <c r="IA60" s="17">
        <v>1.47</v>
      </c>
      <c r="IB60" s="17" t="s">
        <v>169</v>
      </c>
      <c r="IC60" s="17" t="s">
        <v>96</v>
      </c>
      <c r="IE60" s="18"/>
      <c r="IF60" s="18"/>
      <c r="IG60" s="18"/>
      <c r="IH60" s="18"/>
      <c r="II60" s="18"/>
    </row>
    <row r="61" spans="1:243" s="17" customFormat="1" ht="46.5" customHeight="1">
      <c r="A61" s="30">
        <v>1.48</v>
      </c>
      <c r="B61" s="31" t="s">
        <v>170</v>
      </c>
      <c r="C61" s="32" t="s">
        <v>97</v>
      </c>
      <c r="D61" s="33">
        <v>6</v>
      </c>
      <c r="E61" s="33" t="s">
        <v>53</v>
      </c>
      <c r="F61" s="33">
        <v>857.52</v>
      </c>
      <c r="G61" s="34"/>
      <c r="H61" s="34"/>
      <c r="I61" s="35" t="s">
        <v>34</v>
      </c>
      <c r="J61" s="36">
        <f t="shared" si="0"/>
        <v>1</v>
      </c>
      <c r="K61" s="34" t="s">
        <v>35</v>
      </c>
      <c r="L61" s="34" t="s">
        <v>4</v>
      </c>
      <c r="M61" s="37"/>
      <c r="N61" s="34"/>
      <c r="O61" s="34"/>
      <c r="P61" s="38"/>
      <c r="Q61" s="34"/>
      <c r="R61" s="34"/>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5">
        <f t="shared" si="1"/>
        <v>5145</v>
      </c>
      <c r="BB61" s="45">
        <f t="shared" si="2"/>
        <v>5145</v>
      </c>
      <c r="BC61" s="46" t="str">
        <f t="shared" si="3"/>
        <v>INR  Five Thousand One Hundred &amp; Forty Five  Only</v>
      </c>
      <c r="IA61" s="17">
        <v>1.48</v>
      </c>
      <c r="IB61" s="17" t="s">
        <v>170</v>
      </c>
      <c r="IC61" s="17" t="s">
        <v>97</v>
      </c>
      <c r="ID61" s="17">
        <v>6</v>
      </c>
      <c r="IE61" s="18" t="s">
        <v>53</v>
      </c>
      <c r="IF61" s="18"/>
      <c r="IG61" s="18"/>
      <c r="IH61" s="18"/>
      <c r="II61" s="18"/>
    </row>
    <row r="62" spans="1:243" s="17" customFormat="1" ht="78.75">
      <c r="A62" s="29">
        <v>1.49</v>
      </c>
      <c r="B62" s="31" t="s">
        <v>171</v>
      </c>
      <c r="C62" s="32" t="s">
        <v>98</v>
      </c>
      <c r="D62" s="33">
        <v>27</v>
      </c>
      <c r="E62" s="33" t="s">
        <v>53</v>
      </c>
      <c r="F62" s="33">
        <v>212.89</v>
      </c>
      <c r="G62" s="34"/>
      <c r="H62" s="34"/>
      <c r="I62" s="35" t="s">
        <v>34</v>
      </c>
      <c r="J62" s="36">
        <f t="shared" si="0"/>
        <v>1</v>
      </c>
      <c r="K62" s="34" t="s">
        <v>35</v>
      </c>
      <c r="L62" s="34" t="s">
        <v>4</v>
      </c>
      <c r="M62" s="37"/>
      <c r="N62" s="34"/>
      <c r="O62" s="34"/>
      <c r="P62" s="38"/>
      <c r="Q62" s="34"/>
      <c r="R62" s="34"/>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5">
        <f t="shared" si="1"/>
        <v>5748</v>
      </c>
      <c r="BB62" s="45">
        <f t="shared" si="2"/>
        <v>5748</v>
      </c>
      <c r="BC62" s="46" t="str">
        <f t="shared" si="3"/>
        <v>INR  Five Thousand Seven Hundred &amp; Forty Eight  Only</v>
      </c>
      <c r="IA62" s="17">
        <v>1.49</v>
      </c>
      <c r="IB62" s="17" t="s">
        <v>171</v>
      </c>
      <c r="IC62" s="17" t="s">
        <v>98</v>
      </c>
      <c r="ID62" s="17">
        <v>27</v>
      </c>
      <c r="IE62" s="18" t="s">
        <v>53</v>
      </c>
      <c r="IF62" s="18"/>
      <c r="IG62" s="18"/>
      <c r="IH62" s="18"/>
      <c r="II62" s="18"/>
    </row>
    <row r="63" spans="1:243" s="17" customFormat="1" ht="409.5">
      <c r="A63" s="30">
        <v>1.5</v>
      </c>
      <c r="B63" s="31" t="s">
        <v>172</v>
      </c>
      <c r="C63" s="32" t="s">
        <v>99</v>
      </c>
      <c r="D63" s="64"/>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6"/>
      <c r="IA63" s="17">
        <v>1.5</v>
      </c>
      <c r="IB63" s="17" t="s">
        <v>172</v>
      </c>
      <c r="IC63" s="17" t="s">
        <v>99</v>
      </c>
      <c r="IE63" s="18"/>
      <c r="IF63" s="18"/>
      <c r="IG63" s="18"/>
      <c r="IH63" s="18"/>
      <c r="II63" s="18"/>
    </row>
    <row r="64" spans="1:243" s="17" customFormat="1" ht="47.25">
      <c r="A64" s="29">
        <v>1.51</v>
      </c>
      <c r="B64" s="31" t="s">
        <v>173</v>
      </c>
      <c r="C64" s="32" t="s">
        <v>100</v>
      </c>
      <c r="D64" s="33">
        <v>10</v>
      </c>
      <c r="E64" s="33" t="s">
        <v>53</v>
      </c>
      <c r="F64" s="33">
        <v>1166.51</v>
      </c>
      <c r="G64" s="34"/>
      <c r="H64" s="34"/>
      <c r="I64" s="35" t="s">
        <v>34</v>
      </c>
      <c r="J64" s="36">
        <f t="shared" si="0"/>
        <v>1</v>
      </c>
      <c r="K64" s="34" t="s">
        <v>35</v>
      </c>
      <c r="L64" s="34" t="s">
        <v>4</v>
      </c>
      <c r="M64" s="37"/>
      <c r="N64" s="34"/>
      <c r="O64" s="34"/>
      <c r="P64" s="38"/>
      <c r="Q64" s="34"/>
      <c r="R64" s="34"/>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5">
        <f t="shared" si="1"/>
        <v>11665</v>
      </c>
      <c r="BB64" s="45">
        <f t="shared" si="2"/>
        <v>11665</v>
      </c>
      <c r="BC64" s="46" t="str">
        <f t="shared" si="3"/>
        <v>INR  Eleven Thousand Six Hundred &amp; Sixty Five  Only</v>
      </c>
      <c r="IA64" s="17">
        <v>1.51</v>
      </c>
      <c r="IB64" s="17" t="s">
        <v>173</v>
      </c>
      <c r="IC64" s="17" t="s">
        <v>100</v>
      </c>
      <c r="ID64" s="17">
        <v>10</v>
      </c>
      <c r="IE64" s="18" t="s">
        <v>53</v>
      </c>
      <c r="IF64" s="18"/>
      <c r="IG64" s="18"/>
      <c r="IH64" s="18"/>
      <c r="II64" s="18"/>
    </row>
    <row r="65" spans="1:243" s="17" customFormat="1" ht="46.5" customHeight="1">
      <c r="A65" s="30">
        <v>1.52</v>
      </c>
      <c r="B65" s="31" t="s">
        <v>174</v>
      </c>
      <c r="C65" s="32" t="s">
        <v>101</v>
      </c>
      <c r="D65" s="64"/>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6"/>
      <c r="IA65" s="17">
        <v>1.52</v>
      </c>
      <c r="IB65" s="17" t="s">
        <v>174</v>
      </c>
      <c r="IC65" s="17" t="s">
        <v>101</v>
      </c>
      <c r="IE65" s="18"/>
      <c r="IF65" s="18"/>
      <c r="IG65" s="18"/>
      <c r="IH65" s="18"/>
      <c r="II65" s="18"/>
    </row>
    <row r="66" spans="1:243" s="17" customFormat="1" ht="46.5" customHeight="1">
      <c r="A66" s="29">
        <v>1.53</v>
      </c>
      <c r="B66" s="31" t="s">
        <v>175</v>
      </c>
      <c r="C66" s="32" t="s">
        <v>102</v>
      </c>
      <c r="D66" s="64"/>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6"/>
      <c r="IA66" s="17">
        <v>1.53</v>
      </c>
      <c r="IB66" s="17" t="s">
        <v>175</v>
      </c>
      <c r="IC66" s="17" t="s">
        <v>102</v>
      </c>
      <c r="IE66" s="18"/>
      <c r="IF66" s="18"/>
      <c r="IG66" s="18"/>
      <c r="IH66" s="18"/>
      <c r="II66" s="18"/>
    </row>
    <row r="67" spans="1:243" s="17" customFormat="1" ht="46.5" customHeight="1">
      <c r="A67" s="30">
        <v>1.54</v>
      </c>
      <c r="B67" s="31" t="s">
        <v>176</v>
      </c>
      <c r="C67" s="32" t="s">
        <v>103</v>
      </c>
      <c r="D67" s="33">
        <v>8</v>
      </c>
      <c r="E67" s="33" t="s">
        <v>53</v>
      </c>
      <c r="F67" s="33">
        <v>258.09</v>
      </c>
      <c r="G67" s="34"/>
      <c r="H67" s="34"/>
      <c r="I67" s="35" t="s">
        <v>34</v>
      </c>
      <c r="J67" s="36">
        <f t="shared" si="0"/>
        <v>1</v>
      </c>
      <c r="K67" s="34" t="s">
        <v>35</v>
      </c>
      <c r="L67" s="34" t="s">
        <v>4</v>
      </c>
      <c r="M67" s="37"/>
      <c r="N67" s="34"/>
      <c r="O67" s="34"/>
      <c r="P67" s="38"/>
      <c r="Q67" s="34"/>
      <c r="R67" s="34"/>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5">
        <f t="shared" si="1"/>
        <v>2065</v>
      </c>
      <c r="BB67" s="45">
        <f t="shared" si="2"/>
        <v>2065</v>
      </c>
      <c r="BC67" s="46" t="str">
        <f t="shared" si="3"/>
        <v>INR  Two Thousand  &amp;Sixty Five  Only</v>
      </c>
      <c r="IA67" s="17">
        <v>1.54</v>
      </c>
      <c r="IB67" s="17" t="s">
        <v>176</v>
      </c>
      <c r="IC67" s="17" t="s">
        <v>103</v>
      </c>
      <c r="ID67" s="17">
        <v>8</v>
      </c>
      <c r="IE67" s="18" t="s">
        <v>53</v>
      </c>
      <c r="IF67" s="18"/>
      <c r="IG67" s="18"/>
      <c r="IH67" s="18"/>
      <c r="II67" s="18"/>
    </row>
    <row r="68" spans="1:243" s="17" customFormat="1" ht="46.5" customHeight="1">
      <c r="A68" s="29">
        <v>1.55</v>
      </c>
      <c r="B68" s="31" t="s">
        <v>177</v>
      </c>
      <c r="C68" s="32" t="s">
        <v>104</v>
      </c>
      <c r="D68" s="64"/>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6"/>
      <c r="IA68" s="17">
        <v>1.55</v>
      </c>
      <c r="IB68" s="17" t="s">
        <v>177</v>
      </c>
      <c r="IC68" s="17" t="s">
        <v>104</v>
      </c>
      <c r="IE68" s="18"/>
      <c r="IF68" s="18"/>
      <c r="IG68" s="18"/>
      <c r="IH68" s="18"/>
      <c r="II68" s="18"/>
    </row>
    <row r="69" spans="1:243" s="17" customFormat="1" ht="46.5" customHeight="1">
      <c r="A69" s="30">
        <v>1.56</v>
      </c>
      <c r="B69" s="31" t="s">
        <v>176</v>
      </c>
      <c r="C69" s="32" t="s">
        <v>105</v>
      </c>
      <c r="D69" s="33">
        <v>434</v>
      </c>
      <c r="E69" s="33" t="s">
        <v>53</v>
      </c>
      <c r="F69" s="33">
        <v>297.33</v>
      </c>
      <c r="G69" s="34"/>
      <c r="H69" s="34"/>
      <c r="I69" s="35" t="s">
        <v>34</v>
      </c>
      <c r="J69" s="36">
        <f t="shared" si="0"/>
        <v>1</v>
      </c>
      <c r="K69" s="34" t="s">
        <v>35</v>
      </c>
      <c r="L69" s="34" t="s">
        <v>4</v>
      </c>
      <c r="M69" s="37"/>
      <c r="N69" s="34"/>
      <c r="O69" s="34"/>
      <c r="P69" s="38"/>
      <c r="Q69" s="34"/>
      <c r="R69" s="34"/>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5">
        <f t="shared" si="1"/>
        <v>129041</v>
      </c>
      <c r="BB69" s="45">
        <f t="shared" si="2"/>
        <v>129041</v>
      </c>
      <c r="BC69" s="46" t="str">
        <f t="shared" si="3"/>
        <v>INR  One Lakh Twenty Nine Thousand  &amp;Forty One  Only</v>
      </c>
      <c r="IA69" s="17">
        <v>1.56</v>
      </c>
      <c r="IB69" s="17" t="s">
        <v>176</v>
      </c>
      <c r="IC69" s="17" t="s">
        <v>105</v>
      </c>
      <c r="ID69" s="17">
        <v>434</v>
      </c>
      <c r="IE69" s="18" t="s">
        <v>53</v>
      </c>
      <c r="IF69" s="18"/>
      <c r="IG69" s="18"/>
      <c r="IH69" s="18"/>
      <c r="II69" s="18"/>
    </row>
    <row r="70" spans="1:243" s="17" customFormat="1" ht="46.5" customHeight="1">
      <c r="A70" s="29">
        <v>1.57</v>
      </c>
      <c r="B70" s="31" t="s">
        <v>201</v>
      </c>
      <c r="C70" s="32" t="s">
        <v>106</v>
      </c>
      <c r="D70" s="33">
        <v>5</v>
      </c>
      <c r="E70" s="33" t="s">
        <v>53</v>
      </c>
      <c r="F70" s="33">
        <v>382.55</v>
      </c>
      <c r="G70" s="34"/>
      <c r="H70" s="34"/>
      <c r="I70" s="35" t="s">
        <v>34</v>
      </c>
      <c r="J70" s="36">
        <f t="shared" si="0"/>
        <v>1</v>
      </c>
      <c r="K70" s="34" t="s">
        <v>35</v>
      </c>
      <c r="L70" s="34" t="s">
        <v>4</v>
      </c>
      <c r="M70" s="37"/>
      <c r="N70" s="34"/>
      <c r="O70" s="34"/>
      <c r="P70" s="38"/>
      <c r="Q70" s="34"/>
      <c r="R70" s="34"/>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5">
        <f>ROUND(total_amount_ba($B$2,$D$2,D70,F70,J70,K70,M70),0)</f>
        <v>1913</v>
      </c>
      <c r="BB70" s="45">
        <f>BA70+SUM(N70:AZ70)</f>
        <v>1913</v>
      </c>
      <c r="BC70" s="46" t="str">
        <f>SpellNumber(L70,BB70)</f>
        <v>INR  One Thousand Nine Hundred &amp; Thirteen  Only</v>
      </c>
      <c r="IA70" s="17">
        <v>1.57</v>
      </c>
      <c r="IB70" s="17" t="s">
        <v>201</v>
      </c>
      <c r="IC70" s="17" t="s">
        <v>106</v>
      </c>
      <c r="ID70" s="17">
        <v>5</v>
      </c>
      <c r="IE70" s="18" t="s">
        <v>53</v>
      </c>
      <c r="IF70" s="18"/>
      <c r="IG70" s="18"/>
      <c r="IH70" s="18"/>
      <c r="II70" s="18"/>
    </row>
    <row r="71" spans="1:243" s="17" customFormat="1" ht="46.5" customHeight="1">
      <c r="A71" s="30">
        <v>1.58</v>
      </c>
      <c r="B71" s="31" t="s">
        <v>178</v>
      </c>
      <c r="C71" s="32" t="s">
        <v>107</v>
      </c>
      <c r="D71" s="64"/>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6"/>
      <c r="IA71" s="17">
        <v>1.58</v>
      </c>
      <c r="IB71" s="17" t="s">
        <v>178</v>
      </c>
      <c r="IC71" s="17" t="s">
        <v>107</v>
      </c>
      <c r="IE71" s="18"/>
      <c r="IF71" s="18"/>
      <c r="IG71" s="18"/>
      <c r="IH71" s="18"/>
      <c r="II71" s="18"/>
    </row>
    <row r="72" spans="1:243" s="17" customFormat="1" ht="46.5" customHeight="1">
      <c r="A72" s="29">
        <v>1.59</v>
      </c>
      <c r="B72" s="31" t="s">
        <v>179</v>
      </c>
      <c r="C72" s="32" t="s">
        <v>108</v>
      </c>
      <c r="D72" s="33">
        <v>11</v>
      </c>
      <c r="E72" s="33" t="s">
        <v>53</v>
      </c>
      <c r="F72" s="33">
        <v>221.88</v>
      </c>
      <c r="G72" s="34"/>
      <c r="H72" s="34"/>
      <c r="I72" s="35" t="s">
        <v>34</v>
      </c>
      <c r="J72" s="36">
        <f t="shared" si="0"/>
        <v>1</v>
      </c>
      <c r="K72" s="34" t="s">
        <v>35</v>
      </c>
      <c r="L72" s="34" t="s">
        <v>4</v>
      </c>
      <c r="M72" s="37"/>
      <c r="N72" s="34"/>
      <c r="O72" s="34"/>
      <c r="P72" s="38"/>
      <c r="Q72" s="34"/>
      <c r="R72" s="34"/>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5">
        <f t="shared" si="1"/>
        <v>2441</v>
      </c>
      <c r="BB72" s="45">
        <f t="shared" si="2"/>
        <v>2441</v>
      </c>
      <c r="BC72" s="46" t="str">
        <f t="shared" si="3"/>
        <v>INR  Two Thousand Four Hundred &amp; Forty One  Only</v>
      </c>
      <c r="IA72" s="17">
        <v>1.59</v>
      </c>
      <c r="IB72" s="17" t="s">
        <v>179</v>
      </c>
      <c r="IC72" s="17" t="s">
        <v>108</v>
      </c>
      <c r="ID72" s="17">
        <v>11</v>
      </c>
      <c r="IE72" s="18" t="s">
        <v>53</v>
      </c>
      <c r="IF72" s="18"/>
      <c r="IG72" s="18"/>
      <c r="IH72" s="18"/>
      <c r="II72" s="18"/>
    </row>
    <row r="73" spans="1:243" s="17" customFormat="1" ht="46.5" customHeight="1">
      <c r="A73" s="30">
        <v>1.6</v>
      </c>
      <c r="B73" s="31" t="s">
        <v>180</v>
      </c>
      <c r="C73" s="32" t="s">
        <v>109</v>
      </c>
      <c r="D73" s="64"/>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6"/>
      <c r="IA73" s="17">
        <v>1.6</v>
      </c>
      <c r="IB73" s="17" t="s">
        <v>180</v>
      </c>
      <c r="IC73" s="17" t="s">
        <v>109</v>
      </c>
      <c r="IE73" s="18"/>
      <c r="IF73" s="18"/>
      <c r="IG73" s="18"/>
      <c r="IH73" s="18"/>
      <c r="II73" s="18"/>
    </row>
    <row r="74" spans="1:243" s="17" customFormat="1" ht="46.5" customHeight="1">
      <c r="A74" s="29">
        <v>1.61</v>
      </c>
      <c r="B74" s="31" t="s">
        <v>181</v>
      </c>
      <c r="C74" s="32" t="s">
        <v>110</v>
      </c>
      <c r="D74" s="33">
        <v>520</v>
      </c>
      <c r="E74" s="33" t="s">
        <v>53</v>
      </c>
      <c r="F74" s="33">
        <v>81.33</v>
      </c>
      <c r="G74" s="34"/>
      <c r="H74" s="34"/>
      <c r="I74" s="35" t="s">
        <v>34</v>
      </c>
      <c r="J74" s="36">
        <f t="shared" si="0"/>
        <v>1</v>
      </c>
      <c r="K74" s="34" t="s">
        <v>35</v>
      </c>
      <c r="L74" s="34" t="s">
        <v>4</v>
      </c>
      <c r="M74" s="37"/>
      <c r="N74" s="34"/>
      <c r="O74" s="34"/>
      <c r="P74" s="38"/>
      <c r="Q74" s="34"/>
      <c r="R74" s="34"/>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5">
        <f t="shared" si="1"/>
        <v>42292</v>
      </c>
      <c r="BB74" s="45">
        <f t="shared" si="2"/>
        <v>42292</v>
      </c>
      <c r="BC74" s="46" t="str">
        <f t="shared" si="3"/>
        <v>INR  Forty Two Thousand Two Hundred &amp; Ninety Two  Only</v>
      </c>
      <c r="IA74" s="17">
        <v>1.61</v>
      </c>
      <c r="IB74" s="17" t="s">
        <v>181</v>
      </c>
      <c r="IC74" s="17" t="s">
        <v>110</v>
      </c>
      <c r="ID74" s="17">
        <v>520</v>
      </c>
      <c r="IE74" s="18" t="s">
        <v>53</v>
      </c>
      <c r="IF74" s="18"/>
      <c r="IG74" s="18"/>
      <c r="IH74" s="18"/>
      <c r="II74" s="18"/>
    </row>
    <row r="75" spans="1:243" s="17" customFormat="1" ht="46.5" customHeight="1">
      <c r="A75" s="30">
        <v>1.62</v>
      </c>
      <c r="B75" s="31" t="s">
        <v>182</v>
      </c>
      <c r="C75" s="32" t="s">
        <v>111</v>
      </c>
      <c r="D75" s="64"/>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6"/>
      <c r="IA75" s="17">
        <v>1.62</v>
      </c>
      <c r="IB75" s="17" t="s">
        <v>182</v>
      </c>
      <c r="IC75" s="17" t="s">
        <v>111</v>
      </c>
      <c r="IE75" s="18"/>
      <c r="IF75" s="18"/>
      <c r="IG75" s="18"/>
      <c r="IH75" s="18"/>
      <c r="II75" s="18"/>
    </row>
    <row r="76" spans="1:243" s="17" customFormat="1" ht="46.5" customHeight="1">
      <c r="A76" s="29">
        <v>1.63</v>
      </c>
      <c r="B76" s="31" t="s">
        <v>181</v>
      </c>
      <c r="C76" s="32" t="s">
        <v>112</v>
      </c>
      <c r="D76" s="33">
        <v>6</v>
      </c>
      <c r="E76" s="33" t="s">
        <v>53</v>
      </c>
      <c r="F76" s="33">
        <v>115.26</v>
      </c>
      <c r="G76" s="34"/>
      <c r="H76" s="34"/>
      <c r="I76" s="35" t="s">
        <v>34</v>
      </c>
      <c r="J76" s="36">
        <f t="shared" si="0"/>
        <v>1</v>
      </c>
      <c r="K76" s="34" t="s">
        <v>35</v>
      </c>
      <c r="L76" s="34" t="s">
        <v>4</v>
      </c>
      <c r="M76" s="37"/>
      <c r="N76" s="34"/>
      <c r="O76" s="34"/>
      <c r="P76" s="38"/>
      <c r="Q76" s="34"/>
      <c r="R76" s="34"/>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5">
        <f t="shared" si="1"/>
        <v>692</v>
      </c>
      <c r="BB76" s="45">
        <f t="shared" si="2"/>
        <v>692</v>
      </c>
      <c r="BC76" s="46" t="str">
        <f t="shared" si="3"/>
        <v>INR  Six Hundred &amp; Ninety Two  Only</v>
      </c>
      <c r="IA76" s="17">
        <v>1.63</v>
      </c>
      <c r="IB76" s="17" t="s">
        <v>181</v>
      </c>
      <c r="IC76" s="17" t="s">
        <v>112</v>
      </c>
      <c r="ID76" s="17">
        <v>6</v>
      </c>
      <c r="IE76" s="18" t="s">
        <v>53</v>
      </c>
      <c r="IF76" s="18"/>
      <c r="IG76" s="18"/>
      <c r="IH76" s="18"/>
      <c r="II76" s="18"/>
    </row>
    <row r="77" spans="1:243" s="17" customFormat="1" ht="81.75" customHeight="1">
      <c r="A77" s="30">
        <v>1.64</v>
      </c>
      <c r="B77" s="31" t="s">
        <v>183</v>
      </c>
      <c r="C77" s="32" t="s">
        <v>113</v>
      </c>
      <c r="D77" s="33">
        <v>37</v>
      </c>
      <c r="E77" s="33" t="s">
        <v>198</v>
      </c>
      <c r="F77" s="33">
        <v>60.11</v>
      </c>
      <c r="G77" s="34"/>
      <c r="H77" s="34"/>
      <c r="I77" s="35" t="s">
        <v>34</v>
      </c>
      <c r="J77" s="36">
        <f t="shared" si="0"/>
        <v>1</v>
      </c>
      <c r="K77" s="34" t="s">
        <v>35</v>
      </c>
      <c r="L77" s="34" t="s">
        <v>4</v>
      </c>
      <c r="M77" s="37"/>
      <c r="N77" s="34"/>
      <c r="O77" s="34"/>
      <c r="P77" s="38"/>
      <c r="Q77" s="34"/>
      <c r="R77" s="34"/>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5">
        <f t="shared" si="1"/>
        <v>2224</v>
      </c>
      <c r="BB77" s="45">
        <f t="shared" si="2"/>
        <v>2224</v>
      </c>
      <c r="BC77" s="46" t="str">
        <f t="shared" si="3"/>
        <v>INR  Two Thousand Two Hundred &amp; Twenty Four  Only</v>
      </c>
      <c r="IA77" s="17">
        <v>1.64</v>
      </c>
      <c r="IB77" s="17" t="s">
        <v>183</v>
      </c>
      <c r="IC77" s="17" t="s">
        <v>113</v>
      </c>
      <c r="ID77" s="17">
        <v>37</v>
      </c>
      <c r="IE77" s="18" t="s">
        <v>198</v>
      </c>
      <c r="IF77" s="18"/>
      <c r="IG77" s="18"/>
      <c r="IH77" s="18"/>
      <c r="II77" s="18"/>
    </row>
    <row r="78" spans="1:243" s="17" customFormat="1" ht="46.5" customHeight="1">
      <c r="A78" s="29">
        <v>1.65</v>
      </c>
      <c r="B78" s="31" t="s">
        <v>184</v>
      </c>
      <c r="C78" s="32" t="s">
        <v>114</v>
      </c>
      <c r="D78" s="33">
        <v>520</v>
      </c>
      <c r="E78" s="33" t="s">
        <v>53</v>
      </c>
      <c r="F78" s="33">
        <v>108.59</v>
      </c>
      <c r="G78" s="34"/>
      <c r="H78" s="34"/>
      <c r="I78" s="35" t="s">
        <v>34</v>
      </c>
      <c r="J78" s="36">
        <f t="shared" si="0"/>
        <v>1</v>
      </c>
      <c r="K78" s="34" t="s">
        <v>35</v>
      </c>
      <c r="L78" s="34" t="s">
        <v>4</v>
      </c>
      <c r="M78" s="37"/>
      <c r="N78" s="34"/>
      <c r="O78" s="34"/>
      <c r="P78" s="38"/>
      <c r="Q78" s="34"/>
      <c r="R78" s="34"/>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5">
        <f t="shared" si="1"/>
        <v>56467</v>
      </c>
      <c r="BB78" s="45">
        <f t="shared" si="2"/>
        <v>56467</v>
      </c>
      <c r="BC78" s="46" t="str">
        <f t="shared" si="3"/>
        <v>INR  Fifty Six Thousand Four Hundred &amp; Sixty Seven  Only</v>
      </c>
      <c r="IA78" s="17">
        <v>1.65</v>
      </c>
      <c r="IB78" s="17" t="s">
        <v>184</v>
      </c>
      <c r="IC78" s="17" t="s">
        <v>114</v>
      </c>
      <c r="ID78" s="17">
        <v>520</v>
      </c>
      <c r="IE78" s="18" t="s">
        <v>53</v>
      </c>
      <c r="IF78" s="18"/>
      <c r="IG78" s="18"/>
      <c r="IH78" s="18"/>
      <c r="II78" s="18"/>
    </row>
    <row r="79" spans="1:243" s="17" customFormat="1" ht="46.5" customHeight="1">
      <c r="A79" s="30">
        <v>1.66</v>
      </c>
      <c r="B79" s="31" t="s">
        <v>185</v>
      </c>
      <c r="C79" s="32" t="s">
        <v>115</v>
      </c>
      <c r="D79" s="64"/>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6"/>
      <c r="IA79" s="17">
        <v>1.66</v>
      </c>
      <c r="IB79" s="17" t="s">
        <v>185</v>
      </c>
      <c r="IC79" s="17" t="s">
        <v>115</v>
      </c>
      <c r="IE79" s="18"/>
      <c r="IF79" s="18"/>
      <c r="IG79" s="18"/>
      <c r="IH79" s="18"/>
      <c r="II79" s="18"/>
    </row>
    <row r="80" spans="1:243" s="17" customFormat="1" ht="46.5" customHeight="1">
      <c r="A80" s="29">
        <v>1.67</v>
      </c>
      <c r="B80" s="31" t="s">
        <v>186</v>
      </c>
      <c r="C80" s="32" t="s">
        <v>116</v>
      </c>
      <c r="D80" s="33">
        <v>651</v>
      </c>
      <c r="E80" s="33" t="s">
        <v>53</v>
      </c>
      <c r="F80" s="33">
        <v>49.8</v>
      </c>
      <c r="G80" s="34"/>
      <c r="H80" s="34"/>
      <c r="I80" s="35" t="s">
        <v>34</v>
      </c>
      <c r="J80" s="36">
        <f t="shared" si="0"/>
        <v>1</v>
      </c>
      <c r="K80" s="34" t="s">
        <v>35</v>
      </c>
      <c r="L80" s="34" t="s">
        <v>4</v>
      </c>
      <c r="M80" s="37"/>
      <c r="N80" s="34"/>
      <c r="O80" s="34"/>
      <c r="P80" s="38"/>
      <c r="Q80" s="34"/>
      <c r="R80" s="34"/>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5">
        <f t="shared" si="1"/>
        <v>32420</v>
      </c>
      <c r="BB80" s="45">
        <f t="shared" si="2"/>
        <v>32420</v>
      </c>
      <c r="BC80" s="46" t="str">
        <f t="shared" si="3"/>
        <v>INR  Thirty Two Thousand Four Hundred &amp; Twenty  Only</v>
      </c>
      <c r="IA80" s="17">
        <v>1.67</v>
      </c>
      <c r="IB80" s="17" t="s">
        <v>186</v>
      </c>
      <c r="IC80" s="17" t="s">
        <v>116</v>
      </c>
      <c r="ID80" s="17">
        <v>651</v>
      </c>
      <c r="IE80" s="18" t="s">
        <v>53</v>
      </c>
      <c r="IF80" s="18"/>
      <c r="IG80" s="18"/>
      <c r="IH80" s="18"/>
      <c r="II80" s="18"/>
    </row>
    <row r="81" spans="1:243" s="17" customFormat="1" ht="46.5" customHeight="1">
      <c r="A81" s="30">
        <v>1.68</v>
      </c>
      <c r="B81" s="31" t="s">
        <v>187</v>
      </c>
      <c r="C81" s="32" t="s">
        <v>117</v>
      </c>
      <c r="D81" s="33">
        <v>10</v>
      </c>
      <c r="E81" s="33" t="s">
        <v>53</v>
      </c>
      <c r="F81" s="33">
        <v>18.28</v>
      </c>
      <c r="G81" s="34"/>
      <c r="H81" s="34"/>
      <c r="I81" s="35" t="s">
        <v>34</v>
      </c>
      <c r="J81" s="36">
        <f t="shared" si="0"/>
        <v>1</v>
      </c>
      <c r="K81" s="34" t="s">
        <v>35</v>
      </c>
      <c r="L81" s="34" t="s">
        <v>4</v>
      </c>
      <c r="M81" s="37"/>
      <c r="N81" s="34"/>
      <c r="O81" s="34"/>
      <c r="P81" s="38"/>
      <c r="Q81" s="34"/>
      <c r="R81" s="34"/>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5">
        <f t="shared" si="1"/>
        <v>183</v>
      </c>
      <c r="BB81" s="45">
        <f t="shared" si="2"/>
        <v>183</v>
      </c>
      <c r="BC81" s="46" t="str">
        <f t="shared" si="3"/>
        <v>INR  One Hundred &amp; Eighty Three  Only</v>
      </c>
      <c r="IA81" s="17">
        <v>1.68</v>
      </c>
      <c r="IB81" s="17" t="s">
        <v>187</v>
      </c>
      <c r="IC81" s="17" t="s">
        <v>117</v>
      </c>
      <c r="ID81" s="17">
        <v>10</v>
      </c>
      <c r="IE81" s="18" t="s">
        <v>53</v>
      </c>
      <c r="IF81" s="18"/>
      <c r="IG81" s="18"/>
      <c r="IH81" s="18"/>
      <c r="II81" s="18"/>
    </row>
    <row r="82" spans="1:243" s="17" customFormat="1" ht="46.5" customHeight="1">
      <c r="A82" s="29">
        <v>1.69</v>
      </c>
      <c r="B82" s="31" t="s">
        <v>56</v>
      </c>
      <c r="C82" s="32" t="s">
        <v>118</v>
      </c>
      <c r="D82" s="64"/>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6"/>
      <c r="IA82" s="17">
        <v>1.69</v>
      </c>
      <c r="IB82" s="17" t="s">
        <v>56</v>
      </c>
      <c r="IC82" s="17" t="s">
        <v>118</v>
      </c>
      <c r="IE82" s="18"/>
      <c r="IF82" s="18"/>
      <c r="IG82" s="18"/>
      <c r="IH82" s="18"/>
      <c r="II82" s="18"/>
    </row>
    <row r="83" spans="1:243" s="17" customFormat="1" ht="46.5" customHeight="1">
      <c r="A83" s="30">
        <v>1.7</v>
      </c>
      <c r="B83" s="31" t="s">
        <v>188</v>
      </c>
      <c r="C83" s="32" t="s">
        <v>119</v>
      </c>
      <c r="D83" s="33">
        <v>12</v>
      </c>
      <c r="E83" s="33" t="s">
        <v>53</v>
      </c>
      <c r="F83" s="33">
        <v>192.68</v>
      </c>
      <c r="G83" s="34"/>
      <c r="H83" s="34"/>
      <c r="I83" s="35" t="s">
        <v>34</v>
      </c>
      <c r="J83" s="36">
        <f t="shared" si="0"/>
        <v>1</v>
      </c>
      <c r="K83" s="34" t="s">
        <v>35</v>
      </c>
      <c r="L83" s="34" t="s">
        <v>4</v>
      </c>
      <c r="M83" s="37"/>
      <c r="N83" s="34"/>
      <c r="O83" s="34"/>
      <c r="P83" s="38"/>
      <c r="Q83" s="34"/>
      <c r="R83" s="34"/>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5">
        <f t="shared" si="1"/>
        <v>2312</v>
      </c>
      <c r="BB83" s="45">
        <f t="shared" si="2"/>
        <v>2312</v>
      </c>
      <c r="BC83" s="46" t="str">
        <f t="shared" si="3"/>
        <v>INR  Two Thousand Three Hundred &amp; Twelve  Only</v>
      </c>
      <c r="IA83" s="17">
        <v>1.7</v>
      </c>
      <c r="IB83" s="17" t="s">
        <v>188</v>
      </c>
      <c r="IC83" s="17" t="s">
        <v>119</v>
      </c>
      <c r="ID83" s="17">
        <v>12</v>
      </c>
      <c r="IE83" s="18" t="s">
        <v>53</v>
      </c>
      <c r="IF83" s="18"/>
      <c r="IG83" s="18"/>
      <c r="IH83" s="18"/>
      <c r="II83" s="18"/>
    </row>
    <row r="84" spans="1:243" s="17" customFormat="1" ht="83.25" customHeight="1">
      <c r="A84" s="29">
        <v>1.71</v>
      </c>
      <c r="B84" s="31" t="s">
        <v>189</v>
      </c>
      <c r="C84" s="32" t="s">
        <v>120</v>
      </c>
      <c r="D84" s="33">
        <v>2</v>
      </c>
      <c r="E84" s="33" t="s">
        <v>54</v>
      </c>
      <c r="F84" s="33">
        <v>192.33</v>
      </c>
      <c r="G84" s="34"/>
      <c r="H84" s="34"/>
      <c r="I84" s="35" t="s">
        <v>34</v>
      </c>
      <c r="J84" s="36">
        <f t="shared" si="0"/>
        <v>1</v>
      </c>
      <c r="K84" s="34" t="s">
        <v>35</v>
      </c>
      <c r="L84" s="34" t="s">
        <v>4</v>
      </c>
      <c r="M84" s="37"/>
      <c r="N84" s="34"/>
      <c r="O84" s="34"/>
      <c r="P84" s="38"/>
      <c r="Q84" s="34"/>
      <c r="R84" s="34"/>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5">
        <f t="shared" si="1"/>
        <v>385</v>
      </c>
      <c r="BB84" s="45">
        <f t="shared" si="2"/>
        <v>385</v>
      </c>
      <c r="BC84" s="46" t="str">
        <f t="shared" si="3"/>
        <v>INR  Three Hundred &amp; Eighty Five  Only</v>
      </c>
      <c r="IA84" s="17">
        <v>1.71</v>
      </c>
      <c r="IB84" s="17" t="s">
        <v>189</v>
      </c>
      <c r="IC84" s="17" t="s">
        <v>120</v>
      </c>
      <c r="ID84" s="17">
        <v>2</v>
      </c>
      <c r="IE84" s="18" t="s">
        <v>54</v>
      </c>
      <c r="IF84" s="18"/>
      <c r="IG84" s="18"/>
      <c r="IH84" s="18"/>
      <c r="II84" s="18"/>
    </row>
    <row r="85" spans="1:243" s="17" customFormat="1" ht="46.5" customHeight="1">
      <c r="A85" s="30">
        <v>1.72</v>
      </c>
      <c r="B85" s="31" t="s">
        <v>190</v>
      </c>
      <c r="C85" s="32" t="s">
        <v>121</v>
      </c>
      <c r="D85" s="64"/>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6"/>
      <c r="IA85" s="17">
        <v>1.72</v>
      </c>
      <c r="IB85" s="17" t="s">
        <v>190</v>
      </c>
      <c r="IC85" s="17" t="s">
        <v>121</v>
      </c>
      <c r="IE85" s="18"/>
      <c r="IF85" s="18"/>
      <c r="IG85" s="18"/>
      <c r="IH85" s="18"/>
      <c r="II85" s="18"/>
    </row>
    <row r="86" spans="1:243" s="17" customFormat="1" ht="46.5" customHeight="1">
      <c r="A86" s="29">
        <v>1.73</v>
      </c>
      <c r="B86" s="31" t="s">
        <v>191</v>
      </c>
      <c r="C86" s="32" t="s">
        <v>122</v>
      </c>
      <c r="D86" s="33">
        <v>8</v>
      </c>
      <c r="E86" s="33" t="s">
        <v>196</v>
      </c>
      <c r="F86" s="33">
        <v>150.64</v>
      </c>
      <c r="G86" s="34"/>
      <c r="H86" s="34"/>
      <c r="I86" s="35" t="s">
        <v>34</v>
      </c>
      <c r="J86" s="36">
        <f t="shared" si="0"/>
        <v>1</v>
      </c>
      <c r="K86" s="34" t="s">
        <v>35</v>
      </c>
      <c r="L86" s="34" t="s">
        <v>4</v>
      </c>
      <c r="M86" s="37"/>
      <c r="N86" s="34"/>
      <c r="O86" s="34"/>
      <c r="P86" s="38"/>
      <c r="Q86" s="34"/>
      <c r="R86" s="34"/>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5">
        <f t="shared" si="1"/>
        <v>1205</v>
      </c>
      <c r="BB86" s="45">
        <f t="shared" si="2"/>
        <v>1205</v>
      </c>
      <c r="BC86" s="46" t="str">
        <f t="shared" si="3"/>
        <v>INR  One Thousand Two Hundred &amp; Five  Only</v>
      </c>
      <c r="IA86" s="17">
        <v>1.73</v>
      </c>
      <c r="IB86" s="17" t="s">
        <v>191</v>
      </c>
      <c r="IC86" s="17" t="s">
        <v>122</v>
      </c>
      <c r="ID86" s="17">
        <v>8</v>
      </c>
      <c r="IE86" s="18" t="s">
        <v>196</v>
      </c>
      <c r="IF86" s="18"/>
      <c r="IG86" s="18"/>
      <c r="IH86" s="18"/>
      <c r="II86" s="18"/>
    </row>
    <row r="87" spans="1:243" s="17" customFormat="1" ht="46.5" customHeight="1">
      <c r="A87" s="30">
        <v>1.74</v>
      </c>
      <c r="B87" s="31" t="s">
        <v>192</v>
      </c>
      <c r="C87" s="32" t="s">
        <v>123</v>
      </c>
      <c r="D87" s="64"/>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6"/>
      <c r="IA87" s="17">
        <v>1.74</v>
      </c>
      <c r="IB87" s="17" t="s">
        <v>192</v>
      </c>
      <c r="IC87" s="17" t="s">
        <v>123</v>
      </c>
      <c r="IE87" s="18"/>
      <c r="IF87" s="18"/>
      <c r="IG87" s="18"/>
      <c r="IH87" s="18"/>
      <c r="II87" s="18"/>
    </row>
    <row r="88" spans="1:243" s="17" customFormat="1" ht="94.5">
      <c r="A88" s="29">
        <v>1.75</v>
      </c>
      <c r="B88" s="31" t="s">
        <v>193</v>
      </c>
      <c r="C88" s="32" t="s">
        <v>124</v>
      </c>
      <c r="D88" s="33">
        <v>0.5</v>
      </c>
      <c r="E88" s="33" t="s">
        <v>199</v>
      </c>
      <c r="F88" s="33">
        <v>5270.98</v>
      </c>
      <c r="G88" s="34"/>
      <c r="H88" s="34"/>
      <c r="I88" s="35" t="s">
        <v>34</v>
      </c>
      <c r="J88" s="36">
        <f t="shared" si="0"/>
        <v>1</v>
      </c>
      <c r="K88" s="34" t="s">
        <v>35</v>
      </c>
      <c r="L88" s="34" t="s">
        <v>4</v>
      </c>
      <c r="M88" s="37"/>
      <c r="N88" s="34"/>
      <c r="O88" s="34"/>
      <c r="P88" s="38"/>
      <c r="Q88" s="34"/>
      <c r="R88" s="34"/>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5">
        <f>ROUND(total_amount_ba($B$2,$D$2,D88,F88,J88,K88,M88),0)</f>
        <v>2635</v>
      </c>
      <c r="BB88" s="45">
        <f>BA88+SUM(N88:AZ88)</f>
        <v>2635</v>
      </c>
      <c r="BC88" s="46" t="str">
        <f>SpellNumber(L88,BB88)</f>
        <v>INR  Two Thousand Six Hundred &amp; Thirty Five  Only</v>
      </c>
      <c r="IA88" s="17">
        <v>1.75</v>
      </c>
      <c r="IB88" s="17" t="s">
        <v>193</v>
      </c>
      <c r="IC88" s="17" t="s">
        <v>124</v>
      </c>
      <c r="ID88" s="17">
        <v>0.5</v>
      </c>
      <c r="IE88" s="18" t="s">
        <v>199</v>
      </c>
      <c r="IF88" s="18"/>
      <c r="IG88" s="18"/>
      <c r="IH88" s="18"/>
      <c r="II88" s="18"/>
    </row>
    <row r="89" spans="1:243" s="17" customFormat="1" ht="46.5" customHeight="1">
      <c r="A89" s="30">
        <v>1.76</v>
      </c>
      <c r="B89" s="31" t="s">
        <v>194</v>
      </c>
      <c r="C89" s="32" t="s">
        <v>125</v>
      </c>
      <c r="D89" s="33">
        <v>50</v>
      </c>
      <c r="E89" s="33" t="s">
        <v>200</v>
      </c>
      <c r="F89" s="33">
        <v>2862.78</v>
      </c>
      <c r="G89" s="34"/>
      <c r="H89" s="34"/>
      <c r="I89" s="35" t="s">
        <v>34</v>
      </c>
      <c r="J89" s="36">
        <f t="shared" si="0"/>
        <v>1</v>
      </c>
      <c r="K89" s="34" t="s">
        <v>35</v>
      </c>
      <c r="L89" s="34" t="s">
        <v>4</v>
      </c>
      <c r="M89" s="37"/>
      <c r="N89" s="34"/>
      <c r="O89" s="34"/>
      <c r="P89" s="38"/>
      <c r="Q89" s="34"/>
      <c r="R89" s="34"/>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5">
        <f>ROUND(total_amount_ba($B$2,$D$2,D89,F89,J89,K89,M89),0)</f>
        <v>143139</v>
      </c>
      <c r="BB89" s="45">
        <f>BA89+SUM(N89:AZ89)</f>
        <v>143139</v>
      </c>
      <c r="BC89" s="46" t="str">
        <f>SpellNumber(L89,BB89)</f>
        <v>INR  One Lakh Forty Three Thousand One Hundred &amp; Thirty Nine  Only</v>
      </c>
      <c r="IA89" s="17">
        <v>1.76</v>
      </c>
      <c r="IB89" s="28" t="s">
        <v>194</v>
      </c>
      <c r="IC89" s="17" t="s">
        <v>125</v>
      </c>
      <c r="ID89" s="17">
        <v>50</v>
      </c>
      <c r="IE89" s="18" t="s">
        <v>200</v>
      </c>
      <c r="IF89" s="18"/>
      <c r="IG89" s="18"/>
      <c r="IH89" s="18"/>
      <c r="II89" s="18"/>
    </row>
    <row r="90" spans="1:55" ht="45">
      <c r="A90" s="21" t="s">
        <v>36</v>
      </c>
      <c r="B90" s="39"/>
      <c r="C90" s="40"/>
      <c r="D90" s="47"/>
      <c r="E90" s="47"/>
      <c r="F90" s="47"/>
      <c r="G90" s="47"/>
      <c r="H90" s="48"/>
      <c r="I90" s="48"/>
      <c r="J90" s="48"/>
      <c r="K90" s="48"/>
      <c r="L90" s="49"/>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1">
        <f>SUM(BA15:BA89)</f>
        <v>892663</v>
      </c>
      <c r="BB90" s="52" t="e">
        <f>SUM(#REF!)</f>
        <v>#REF!</v>
      </c>
      <c r="BC90" s="53" t="str">
        <f>SpellNumber(L90,BA90)</f>
        <v>  Eight Lakh Ninety Two Thousand Six Hundred &amp; Sixty Three  Only</v>
      </c>
    </row>
    <row r="91" spans="1:55" ht="35.25" customHeight="1">
      <c r="A91" s="22" t="s">
        <v>37</v>
      </c>
      <c r="B91" s="41"/>
      <c r="C91" s="42"/>
      <c r="D91" s="54"/>
      <c r="E91" s="55" t="s">
        <v>42</v>
      </c>
      <c r="F91" s="43"/>
      <c r="G91" s="56"/>
      <c r="H91" s="57"/>
      <c r="I91" s="57"/>
      <c r="J91" s="57"/>
      <c r="K91" s="54"/>
      <c r="L91" s="58"/>
      <c r="M91" s="59"/>
      <c r="N91" s="60"/>
      <c r="O91" s="50"/>
      <c r="P91" s="50"/>
      <c r="Q91" s="50"/>
      <c r="R91" s="50"/>
      <c r="S91" s="5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1">
        <f>IF(ISBLANK(F91),0,IF(E91="Excess (+)",ROUND(BA90+(BA90*F91),0),IF(E91="Less (-)",ROUND(BA90+(BA90*F91*(-1)),0),IF(E91="At Par",BA90,0))))</f>
        <v>0</v>
      </c>
      <c r="BB91" s="62">
        <f>ROUND(BA91,0)</f>
        <v>0</v>
      </c>
      <c r="BC91" s="63" t="str">
        <f>SpellNumber($E$2,BB91)</f>
        <v>INR Zero Only</v>
      </c>
    </row>
    <row r="92" spans="1:55" ht="23.25" customHeight="1">
      <c r="A92" s="21" t="s">
        <v>38</v>
      </c>
      <c r="B92" s="44"/>
      <c r="C92" s="71" t="str">
        <f>SpellNumber($E$2,BB91)</f>
        <v>INR Zero Only</v>
      </c>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row>
  </sheetData>
  <sheetProtection password="D850" sheet="1"/>
  <autoFilter ref="A11:BC92"/>
  <mergeCells count="47">
    <mergeCell ref="D13:BC13"/>
    <mergeCell ref="C92:BC92"/>
    <mergeCell ref="A9:BC9"/>
    <mergeCell ref="D14:BC14"/>
    <mergeCell ref="D15:BC15"/>
    <mergeCell ref="D17:BC17"/>
    <mergeCell ref="D19:BC19"/>
    <mergeCell ref="D21:BC21"/>
    <mergeCell ref="D22:BC22"/>
    <mergeCell ref="D24:BC24"/>
    <mergeCell ref="A1:L1"/>
    <mergeCell ref="A4:BC4"/>
    <mergeCell ref="A5:BC5"/>
    <mergeCell ref="A6:BC6"/>
    <mergeCell ref="A7:BC7"/>
    <mergeCell ref="B8:BC8"/>
    <mergeCell ref="D25:BC25"/>
    <mergeCell ref="D28:BC28"/>
    <mergeCell ref="D31:BC31"/>
    <mergeCell ref="D33:BC33"/>
    <mergeCell ref="D34:BC34"/>
    <mergeCell ref="D37:BC37"/>
    <mergeCell ref="D38:BC38"/>
    <mergeCell ref="D39:BC39"/>
    <mergeCell ref="D41:BC41"/>
    <mergeCell ref="D43:BC43"/>
    <mergeCell ref="D44:BC44"/>
    <mergeCell ref="D47:BC47"/>
    <mergeCell ref="D48:BC48"/>
    <mergeCell ref="D50:BC50"/>
    <mergeCell ref="D52:BC52"/>
    <mergeCell ref="D54:BC54"/>
    <mergeCell ref="D55:BC55"/>
    <mergeCell ref="D57:BC57"/>
    <mergeCell ref="D59:BC59"/>
    <mergeCell ref="D60:BC60"/>
    <mergeCell ref="D63:BC63"/>
    <mergeCell ref="D65:BC65"/>
    <mergeCell ref="D66:BC66"/>
    <mergeCell ref="D68:BC68"/>
    <mergeCell ref="D85:BC85"/>
    <mergeCell ref="D87:BC87"/>
    <mergeCell ref="D71:BC71"/>
    <mergeCell ref="D73:BC73"/>
    <mergeCell ref="D75:BC75"/>
    <mergeCell ref="D79:BC79"/>
    <mergeCell ref="D82:BC82"/>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1">
      <formula1>IF(E91="Select",-1,IF(E91="At Par",0,0))</formula1>
      <formula2>IF(E91="Select",-1,IF(E91="At Par",0,0.99))</formula2>
    </dataValidation>
    <dataValidation type="list" allowBlank="1" showErrorMessage="1" sqref="E9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list" allowBlank="1" showErrorMessage="1" sqref="D13:D15 K16 D17 K18 D19 K20 D21:D22 K23 D24:D25 K26:K27 D28 K29:K30 D31 K32 D33:D34 K35:K36 D37:D39 K40 D41 K42 D43:D44 K45:K46 D47:D48 K49 D50 K51 D52 K53 D54:D55 K56 D57 K58 D59:D60 K61:K62 D63 K64 D65:D66 K67 D68 K69:K70 D71 K72 D73 K74 D75 K76:K78 D79 K80:K81 D82 K83:K84 D85 K86 K88:K89 D8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8:H18 G20:H20 G23:H23 G26:H27 G29:H30 G32:H32 G35:H36 G40:H40 G42:H42 G45:H46 G49:H49 G51:H51 G53:H53 G56:H56 G58:H58 G61:H62 G64:H64 G67:H67 G69:H70 G72:H72 G74:H74 G76:H78 G80:H81 G83:H84 G86:H86 G88:H89">
      <formula1>0</formula1>
      <formula2>999999999999999</formula2>
    </dataValidation>
    <dataValidation allowBlank="1" showInputMessage="1" showErrorMessage="1" promptTitle="Addition / Deduction" prompt="Please Choose the correct One" sqref="J16 J18 J20 J23 J26:J27 J29:J30 J32 J35:J36 J40 J42 J45:J46 J49 J51 J53 J56 J58 J61:J62 J64 J67 J69:J70 J72 J74 J76:J78 J80:J81 J83:J84 J86 J88:J89">
      <formula1>0</formula1>
      <formula2>0</formula2>
    </dataValidation>
    <dataValidation type="list" showErrorMessage="1" sqref="I16 I18 I20 I23 I26:I27 I29:I30 I32 I35:I36 I40 I42 I45:I46 I49 I51 I53 I56 I58 I61:I62 I64 I67 I69:I70 I72 I74 I76:I78 I80:I81 I83:I84 I86 I88:I8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3:O23 N26:O27 N29:O30 N32:O32 N35:O36 N40:O40 N42:O42 N45:O46 N49:O49 N51:O51 N53:O53 N56:O56 N58:O58 N61:O62 N64:O64 N67:O67 N69:O70 N72:O72 N74:O74 N76:O78 N80:O81 N83:O84 N86:O86 N88:O8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3 R26:R27 R29:R30 R32 R35:R36 R40 R42 R45:R46 R49 R51 R53 R56 R58 R61:R62 R64 R67 R69:R70 R72 R74 R76:R78 R80:R81 R83:R84 R86 R88:R8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3 Q26:Q27 Q29:Q30 Q32 Q35:Q36 Q40 Q42 Q45:Q46 Q49 Q51 Q53 Q56 Q58 Q61:Q62 Q64 Q67 Q69:Q70 Q72 Q74 Q76:Q78 Q80:Q81 Q83:Q84 Q86 Q88:Q8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3 M26:M27 M29:M30 M32 M35:M36 M40 M42 M45:M46 M49 M51 M53 M56 M58 M61:M62 M64 M67 M69:M70 M72 M74 M76:M78 M80:M81 M83:M84 M86 M88:M8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3 F26:F27 F29:F30 F32 F35:F36 F40 F42 F45:F46 F49 F51 F53 F56 F58 F61:F62 F64 F67 F69:F70 F72 F74 F76:F78 F80:F81 F83:F84 F86 F88:F89">
      <formula1>0</formula1>
      <formula2>999999999999999</formula2>
    </dataValidation>
    <dataValidation type="list" allowBlank="1" showInputMessage="1" showErrorMessage="1" sqref="L72 L73 L74 L75 L76 L77 L78 L79 L80 L81 L82 L83 L84 L85 L86 L87 L13 L14 L15 L16 L17 L18 L19 L20 L21 L22 L23 L24 L25 L26 L27 L28 L29 L30 L31 L32 L33 L34 L35 L36 L37 L38 L39 L40 L41 L42 L43 L44 L45 L46 L47 L48 L49 L50 L51 L52 L53 L54 L55 L56 L57 L58 L59 L60 L61 L62 L63 L64 L65 L66 L67 L68 L69 L70 L71 L89 L88">
      <formula1>"INR"</formula1>
    </dataValidation>
    <dataValidation allowBlank="1" showInputMessage="1" showErrorMessage="1" promptTitle="Itemcode/Make" prompt="Please enter text" sqref="C13:C89">
      <formula1>0</formula1>
      <formula2>0</formula2>
    </dataValidation>
  </dataValidations>
  <printOptions/>
  <pageMargins left="0.45" right="0.2" top="0.25" bottom="0.25" header="0.511805555555556" footer="0.511805555555556"/>
  <pageSetup fitToHeight="0"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3" t="s">
        <v>39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2024-04-24T07:26:28Z</cp:lastPrinted>
  <dcterms:created xsi:type="dcterms:W3CDTF">2009-01-30T06:42:42Z</dcterms:created>
  <dcterms:modified xsi:type="dcterms:W3CDTF">2024-05-20T11:55:17Z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