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05"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'BoQ1'!$A$11:$BC$94</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<sst xmlns="http://schemas.openxmlformats.org/spreadsheetml/2006/main" count="553" uniqueCount="207">
  <si>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</si>
  <si>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</si>
  <si>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</si>
  <si>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</si>
  <si>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</si>
  <si>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</si>
  <si>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</si>
  <si>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</si>
  <si>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</si>
  <si>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</si>
  <si>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</si>
  <si>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</si>
  <si>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</si>
  <si>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</si>
  <si>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</si>
  <si>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</si>
  <si>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</si>
  <si>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</si>
  <si>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</si>
  <si>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</si>
  <si>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</si>
  <si>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</si>
  <si>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</si>
  <si>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</si>
  <si>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</si>
  <si>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</si>
  <si>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</si>
  <si>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</si>
  <si>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</si>
  <si>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</si>
  <si>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</si>
  <si>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</si>
  <si>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</si>
  <si>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</si>
  <si>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</si>
  <si>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</si>
  <si>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</si>
  <si>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</si>
  <si>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</si>
  <si>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</si>
  <si>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</si>
  <si>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</si>
  <si>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</si>
  <si>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no.2</t>
  </si>
  <si>
    <t>item no.3</t>
  </si>
  <si>
    <r>
      <t xml:space="preserve">TOTAL AMOUNT  
           in
     </t>
    </r>
    <r>
      <rPr>
        <b/>
        <sz val="11"/>
        <color indexed="10"/>
        <rFont val="Arial"/>
        <family val="2"/>
      </rPr>
      <t xml:space="preserve"> Rs.      P</t>
    </r>
  </si>
  <si>
    <t>sqm</t>
  </si>
  <si>
    <t>FINISHING</t>
  </si>
  <si>
    <t>cum</t>
  </si>
  <si>
    <t>item no.1</t>
  </si>
  <si>
    <t>Tender Inviting Authority: DOIP, IIT Kanpur</t>
  </si>
  <si>
    <t>STEEL WORK</t>
  </si>
  <si>
    <t>Steel work welded in built up sections/ framed work, including cutting, hoisting, fixing in position and applying a priming coat of approved steel primer using structural steel etc. as required.</t>
  </si>
  <si>
    <t>Two or more coats on new work</t>
  </si>
  <si>
    <t>Painting with synthetic enamel paint of approved brand and manufacture to give an even shade :</t>
  </si>
  <si>
    <t>kg</t>
  </si>
  <si>
    <t>item no.4</t>
  </si>
  <si>
    <t>item no.5</t>
  </si>
  <si>
    <t>item no.6</t>
  </si>
  <si>
    <t>item no.7</t>
  </si>
  <si>
    <t>item no.8</t>
  </si>
  <si>
    <t>item no.9</t>
  </si>
  <si>
    <t>item no.10</t>
  </si>
  <si>
    <t>item no.11</t>
  </si>
  <si>
    <t>item no.12</t>
  </si>
  <si>
    <t>item no.13</t>
  </si>
  <si>
    <t>item no.14</t>
  </si>
  <si>
    <t>item no.15</t>
  </si>
  <si>
    <t>item no.16</t>
  </si>
  <si>
    <t>item no.17</t>
  </si>
  <si>
    <t>item no.18</t>
  </si>
  <si>
    <t>item no.19</t>
  </si>
  <si>
    <t>item no.20</t>
  </si>
  <si>
    <t>item no.21</t>
  </si>
  <si>
    <t>item no.22</t>
  </si>
  <si>
    <t>item no.23</t>
  </si>
  <si>
    <t>item no.24</t>
  </si>
  <si>
    <t>item no.25</t>
  </si>
  <si>
    <t>item no.26</t>
  </si>
  <si>
    <t>item no.27</t>
  </si>
  <si>
    <t>REINFORCED CEMENT CONCRETE</t>
  </si>
  <si>
    <t>Dismantling and Demolishing</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</si>
  <si>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</si>
  <si>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Thermo-Mechanically Treated bars of grade Fe-500D or more.</t>
  </si>
  <si>
    <t>Demolishing R.C.C. work manually/ by mechanical means including stacking of steel bars and disposal of unserviceable material within 50 metres lead as per direction of Engineer - in- charge.</t>
  </si>
  <si>
    <t>Name of Work: Civil renovation work of Lab-204, Northern Lab 1, IIT Kanpur</t>
  </si>
  <si>
    <t>NIT No: Civil/22/05/2024-1</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</si>
  <si>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</si>
  <si>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</si>
  <si>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</si>
  <si>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Providing, hoisting and fixing above plinth level up to floor five level precast reinforced cement concrete in lintels, beams and bressumers, including setting in cement mortar 1:3 (1 cement : 3 coarse sand), cost of required centering and shuttering but , excluding the cost of reinforcement, with 1:1.5:3 (1 cement : 1.5 coarse sand (zone-III) derived from natural sources : 3 graded stone aggregate 20 mm nominal size derived from natural sources)</t>
  </si>
  <si>
    <t>Steel reinforcement for R.C.C. work including straightening, cutting, bending, placing in position and binding all complete above plinth level.</t>
  </si>
  <si>
    <t>MASONRY WORK</t>
  </si>
  <si>
    <t>Half brick masonry with common burnt clay F.P.S. (non modular) bricks of class designation 7.5 in superstructure above plinth level up to floor V level.</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</si>
  <si>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</si>
  <si>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</si>
  <si>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</si>
  <si>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</si>
  <si>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</si>
  <si>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</si>
  <si>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</si>
  <si>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</si>
  <si>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and fixing ISI marked oxidised M.S. handles conforming to IS:4992 with necessary screws etc. complete :</t>
  </si>
  <si>
    <t>100 mm</t>
  </si>
  <si>
    <t>Providing and fixing oxidised M.S. casement stays (straight peg type) with necessary screws etc. complete.</t>
  </si>
  <si>
    <t>250 mm weighing not less than 150 grams</t>
  </si>
  <si>
    <t>In gratings, frames, guard bar, ladder, railings, brackets, gates and similar works</t>
  </si>
  <si>
    <t>FLOORING</t>
  </si>
  <si>
    <t>Providing and fixing 10 mm thick acid and/or alkali resistant tiles of approved make and colour using acid and/or alkali resisting mortar bedding, and joints filled with acid and/or alkali resisting cement as per IS : 4457, complete as per the direction of Engineer-in- Charge.</t>
  </si>
  <si>
    <t>In flooring on a bed of 10 mm thick mortar 1:4 (1 acid proof cement : 4 coarse sand)</t>
  </si>
  <si>
    <t>Acid and alkali resistant tile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</si>
  <si>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</si>
  <si>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</si>
  <si>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</si>
  <si>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12 mm cement plaster of mix :</t>
  </si>
  <si>
    <t>1:6 (1 cement: 6 coarse sand)</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</si>
  <si>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</si>
  <si>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</si>
  <si>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</si>
  <si>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</si>
  <si>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</si>
  <si>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</si>
  <si>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</si>
  <si>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REPAIRS TO BUILDING</t>
  </si>
  <si>
    <t>Renewing glass panes, with putty and nails wherever necessary including racking out the old putty:</t>
  </si>
  <si>
    <t>Float glass panes of nominal thickness 4 mm (weight not less than 10kg/sqm)</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</si>
  <si>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</si>
  <si>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</si>
  <si>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brick work manually/ by mechanical means including stacking of serviceable material and disposal of unserviceable material within 50 metres lead as per direction of Engineer-in-charge.</t>
  </si>
  <si>
    <t>In cement mortar</t>
  </si>
  <si>
    <t>Dismantling old plaster or skirting raking out joints and cleaning the surface for plaster including disposal of rubbish to the dumping ground within 50 metres lead.</t>
  </si>
  <si>
    <t>SANITARY INSTALLATIONS</t>
  </si>
  <si>
    <t>Providing and fixing white vitreous china laboratory sink including making all connections excluding cost of fittings :</t>
  </si>
  <si>
    <t>Size 600x450x200 mm</t>
  </si>
  <si>
    <t>Providing and fixing P.V.C. waste pipe for sink or wash basin including P.V.C. waste fittings complete.</t>
  </si>
  <si>
    <t>Flexible pipe</t>
  </si>
  <si>
    <t>32 mm dia</t>
  </si>
  <si>
    <t>WATER SUPPLY</t>
  </si>
  <si>
    <t>Providing and fixing G.I. pipes complete with G.I. fittings and clamps, i/c cutting and making good the walls etc.   Internal work - Exposed on wall</t>
  </si>
  <si>
    <t>20 mm dia nominal bore</t>
  </si>
  <si>
    <t>32 mm dia nominal bore</t>
  </si>
  <si>
    <t>Providing and fixing G.I. Pipes complete with G.I. fittings and clamps, i/c making good the walls etc. concealed pipe, including painting with anti corrosive bitumastic paint, cutting chases and making good the wall :</t>
  </si>
  <si>
    <t>15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</si>
  <si>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</si>
  <si>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</si>
  <si>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</si>
  <si>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</si>
  <si>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C.P. brass long body bib cock of approved quality conforming to IS standards and weighing not less than 690 gms.</t>
  </si>
  <si>
    <t>15 mm nominal bore</t>
  </si>
  <si>
    <t>Providing and fixing C.P. brass stop cock (concealed) of standard design and of approved make conforming to IS:8931.</t>
  </si>
  <si>
    <t>Providing and fixing C.P. brass angle valve for basin mixer and geyser points of approved quality conforming to IS:8931</t>
  </si>
  <si>
    <t>15mm nominal bore</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</si>
  <si>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</si>
  <si>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each</t>
  </si>
  <si>
    <t>metre</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</si>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</sst>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sz val="8"/>
      <name val="Calibri"/>
      <family val="2"/>
    </font>
    <font>
      <b/>
      <sz val="12"/>
      <name val="Arial"/>
      <family val="2"/>
    </font>
    <font>
      <sz val="12"/>
      <name val="Arial"/>
      <family val="2"/>
    </font>
    <font>
      <sz val="12"/>
      <color indexed="31"/>
      <name val="Arial"/>
      <family val="2"/>
    </font>
    <font>
      <b/>
      <sz val="12"/>
      <color indexed="57"/>
      <name val="Arial"/>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1">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58" applyNumberFormat="1" applyFont="1" applyFill="1" applyBorder="1" applyAlignment="1">
      <alignment horizontal="center" vertical="top" wrapText="1"/>
      <protection/>
    </xf>
    <xf numFmtId="0" fontId="18" fillId="0" borderId="15" xfId="61" applyNumberFormat="1" applyFont="1" applyFill="1" applyBorder="1" applyAlignment="1">
      <alignment horizontal="left" vertical="top"/>
      <protection/>
    </xf>
    <xf numFmtId="0" fontId="19" fillId="0" borderId="16" xfId="61" applyNumberFormat="1" applyFont="1" applyFill="1" applyBorder="1" applyAlignment="1">
      <alignment vertical="top"/>
      <protection/>
    </xf>
    <xf numFmtId="0" fontId="18" fillId="0" borderId="17" xfId="61" applyNumberFormat="1" applyFont="1" applyFill="1" applyBorder="1" applyAlignment="1">
      <alignment horizontal="left" vertical="top"/>
      <protection/>
    </xf>
    <xf numFmtId="0" fontId="20" fillId="0" borderId="12" xfId="58" applyNumberFormat="1" applyFont="1" applyFill="1" applyBorder="1" applyAlignment="1" applyProtection="1">
      <alignment vertical="top"/>
      <protection/>
    </xf>
    <xf numFmtId="10" fontId="15" fillId="33" borderId="11" xfId="68" applyNumberFormat="1" applyFont="1" applyFill="1" applyBorder="1" applyAlignment="1" applyProtection="1">
      <alignment horizontal="center" vertical="center"/>
      <protection locked="0"/>
    </xf>
    <xf numFmtId="0" fontId="18" fillId="0" borderId="13" xfId="61" applyNumberFormat="1" applyFont="1" applyFill="1" applyBorder="1" applyAlignment="1">
      <alignment horizontal="left" vertical="top"/>
      <protection/>
    </xf>
    <xf numFmtId="0" fontId="19" fillId="0" borderId="0" xfId="61" applyNumberFormat="1" applyFont="1" applyFill="1" applyBorder="1" applyAlignment="1">
      <alignment horizontal="center" vertical="top"/>
      <protection/>
    </xf>
    <xf numFmtId="0" fontId="14" fillId="0" borderId="18" xfId="61" applyNumberFormat="1" applyFont="1" applyFill="1" applyBorder="1" applyAlignment="1">
      <alignment horizontal="center" vertical="top"/>
      <protection/>
    </xf>
    <xf numFmtId="0" fontId="19" fillId="0" borderId="18" xfId="61" applyNumberFormat="1" applyFont="1" applyFill="1" applyBorder="1" applyAlignment="1">
      <alignment horizontal="center" vertical="top"/>
      <protection/>
    </xf>
    <xf numFmtId="0" fontId="19" fillId="0" borderId="0" xfId="58" applyNumberFormat="1" applyFont="1" applyFill="1" applyAlignment="1">
      <alignment horizontal="center" vertical="top"/>
      <protection/>
    </xf>
    <xf numFmtId="2" fontId="14" fillId="0" borderId="19" xfId="61" applyNumberFormat="1" applyFont="1" applyFill="1" applyBorder="1" applyAlignment="1">
      <alignment horizontal="center" vertical="top"/>
      <protection/>
    </xf>
    <xf numFmtId="2" fontId="14" fillId="0" borderId="20" xfId="61" applyNumberFormat="1" applyFont="1" applyFill="1" applyBorder="1" applyAlignment="1">
      <alignment horizontal="center" vertical="top"/>
      <protection/>
    </xf>
    <xf numFmtId="0" fontId="19" fillId="0" borderId="21" xfId="61" applyNumberFormat="1" applyFont="1" applyFill="1" applyBorder="1" applyAlignment="1">
      <alignment horizontal="center" vertical="top" wrapText="1"/>
      <protection/>
    </xf>
    <xf numFmtId="0" fontId="14" fillId="0" borderId="11" xfId="61" applyNumberFormat="1" applyFont="1" applyFill="1" applyBorder="1" applyAlignment="1" applyProtection="1">
      <alignment horizontal="center" vertical="center" wrapText="1"/>
      <protection locked="0"/>
    </xf>
    <xf numFmtId="0" fontId="15" fillId="33" borderId="11" xfId="61" applyNumberFormat="1" applyFont="1" applyFill="1" applyBorder="1" applyAlignment="1" applyProtection="1">
      <alignment horizontal="center" vertical="center" wrapText="1"/>
      <protection locked="0"/>
    </xf>
    <xf numFmtId="0" fontId="20" fillId="0" borderId="11" xfId="61" applyNumberFormat="1" applyFont="1" applyFill="1" applyBorder="1" applyAlignment="1">
      <alignment horizontal="center" vertical="top"/>
      <protection/>
    </xf>
    <xf numFmtId="0" fontId="19" fillId="0" borderId="11" xfId="58" applyNumberFormat="1" applyFont="1" applyFill="1" applyBorder="1" applyAlignment="1" applyProtection="1">
      <alignment horizontal="center" vertical="top"/>
      <protection/>
    </xf>
    <xf numFmtId="0" fontId="14" fillId="0" borderId="11" xfId="68" applyNumberFormat="1" applyFont="1" applyFill="1" applyBorder="1" applyAlignment="1" applyProtection="1">
      <alignment horizontal="center" vertical="center" wrapText="1"/>
      <protection locked="0"/>
    </xf>
    <xf numFmtId="0" fontId="14" fillId="0" borderId="11" xfId="61" applyNumberFormat="1" applyFont="1" applyFill="1" applyBorder="1" applyAlignment="1" applyProtection="1">
      <alignment horizontal="center" vertical="center" wrapText="1"/>
      <protection/>
    </xf>
    <xf numFmtId="0" fontId="19" fillId="0" borderId="0" xfId="58" applyNumberFormat="1" applyFont="1" applyFill="1" applyAlignment="1" applyProtection="1">
      <alignment horizontal="center" vertical="top"/>
      <protection/>
    </xf>
    <xf numFmtId="2" fontId="21" fillId="0" borderId="13" xfId="61" applyNumberFormat="1" applyFont="1" applyFill="1" applyBorder="1" applyAlignment="1">
      <alignment horizontal="center" vertical="top"/>
      <protection/>
    </xf>
    <xf numFmtId="2" fontId="14" fillId="0" borderId="22" xfId="61" applyNumberFormat="1" applyFont="1" applyFill="1" applyBorder="1" applyAlignment="1">
      <alignment horizontal="center" vertical="top"/>
      <protection/>
    </xf>
    <xf numFmtId="0" fontId="19" fillId="0" borderId="13" xfId="61" applyNumberFormat="1" applyFont="1" applyFill="1" applyBorder="1" applyAlignment="1">
      <alignment horizontal="center" vertical="top" wrapText="1"/>
      <protection/>
    </xf>
    <xf numFmtId="0" fontId="7" fillId="0" borderId="19" xfId="61" applyNumberFormat="1" applyFont="1" applyFill="1" applyBorder="1" applyAlignment="1">
      <alignment horizontal="left" vertical="top"/>
      <protection/>
    </xf>
    <xf numFmtId="0" fontId="22" fillId="0" borderId="14" xfId="58" applyNumberFormat="1" applyFont="1" applyFill="1" applyBorder="1" applyAlignment="1">
      <alignment horizontal="center" vertical="top" wrapText="1"/>
      <protection/>
    </xf>
    <xf numFmtId="0" fontId="22" fillId="0" borderId="14" xfId="58" applyNumberFormat="1" applyFont="1" applyFill="1" applyBorder="1" applyAlignment="1">
      <alignment horizontal="left" vertical="top" wrapText="1"/>
      <protection/>
    </xf>
    <xf numFmtId="0" fontId="63" fillId="0" borderId="14" xfId="0" applyFont="1" applyFill="1" applyBorder="1" applyAlignment="1">
      <alignment horizontal="center" vertical="center"/>
    </xf>
    <xf numFmtId="2" fontId="22" fillId="0" borderId="14" xfId="57" applyNumberFormat="1" applyFont="1" applyFill="1" applyBorder="1" applyAlignment="1">
      <alignment horizontal="center" vertical="center" wrapText="1"/>
      <protection/>
    </xf>
    <xf numFmtId="2" fontId="22" fillId="0" borderId="14" xfId="58" applyNumberFormat="1" applyFont="1" applyFill="1" applyBorder="1" applyAlignment="1" applyProtection="1">
      <alignment horizontal="center" vertical="center"/>
      <protection locked="0"/>
    </xf>
    <xf numFmtId="2" fontId="22" fillId="0" borderId="14" xfId="61" applyNumberFormat="1" applyFont="1" applyFill="1" applyBorder="1" applyAlignment="1">
      <alignment horizontal="center" vertical="center"/>
      <protection/>
    </xf>
    <xf numFmtId="2" fontId="22" fillId="0" borderId="14" xfId="58" applyNumberFormat="1" applyFont="1" applyFill="1" applyBorder="1" applyAlignment="1">
      <alignment horizontal="center" vertical="center"/>
      <protection/>
    </xf>
    <xf numFmtId="2" fontId="22" fillId="33" borderId="14" xfId="58" applyNumberFormat="1" applyFont="1" applyFill="1" applyBorder="1" applyAlignment="1" applyProtection="1">
      <alignment horizontal="center" vertical="center"/>
      <protection locked="0"/>
    </xf>
    <xf numFmtId="2" fontId="22" fillId="0" borderId="14" xfId="58" applyNumberFormat="1" applyFont="1" applyFill="1" applyBorder="1" applyAlignment="1" applyProtection="1">
      <alignment horizontal="center" vertical="center" wrapText="1"/>
      <protection locked="0"/>
    </xf>
    <xf numFmtId="2" fontId="22" fillId="0" borderId="14" xfId="60" applyNumberFormat="1" applyFont="1" applyFill="1" applyBorder="1" applyAlignment="1">
      <alignment horizontal="center" vertical="center"/>
      <protection/>
    </xf>
    <xf numFmtId="0" fontId="22" fillId="0" borderId="14" xfId="61" applyNumberFormat="1" applyFont="1" applyFill="1" applyBorder="1" applyAlignment="1">
      <alignment horizontal="center" vertical="center" wrapText="1"/>
      <protection/>
    </xf>
    <xf numFmtId="0" fontId="4" fillId="0" borderId="0" xfId="58" applyNumberFormat="1" applyFont="1" applyFill="1" applyAlignment="1">
      <alignment wrapText="1"/>
      <protection/>
    </xf>
    <xf numFmtId="0" fontId="23" fillId="0" borderId="23" xfId="58" applyNumberFormat="1" applyFont="1" applyFill="1" applyBorder="1" applyAlignment="1" applyProtection="1">
      <alignment horizontal="center" vertical="top"/>
      <protection/>
    </xf>
    <xf numFmtId="0" fontId="23" fillId="0" borderId="24" xfId="58" applyNumberFormat="1" applyFont="1" applyFill="1" applyBorder="1" applyAlignment="1" applyProtection="1">
      <alignment horizontal="center" vertical="top"/>
      <protection/>
    </xf>
    <xf numFmtId="0" fontId="23" fillId="0" borderId="25" xfId="58" applyNumberFormat="1" applyFont="1" applyFill="1" applyBorder="1" applyAlignment="1" applyProtection="1">
      <alignment horizontal="center" vertical="top"/>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18"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14" fillId="0" borderId="13" xfId="61" applyNumberFormat="1" applyFont="1" applyFill="1" applyBorder="1" applyAlignment="1">
      <alignment horizontal="center" vertical="top" wrapText="1"/>
      <protection/>
    </xf>
    <xf numFmtId="0" fontId="11" fillId="0" borderId="13" xfId="58" applyNumberFormat="1" applyFont="1" applyFill="1" applyBorder="1" applyAlignment="1">
      <alignment horizontal="center" vertical="center" wrapText="1"/>
      <protection/>
    </xf>
    <xf numFmtId="0" fontId="16"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94"/>
  <sheetViews>
    <sheetView showGridLines="0" zoomScale="70" zoomScaleNormal="70" zoomScalePageLayoutView="0" workbookViewId="0" topLeftCell="A1">
      <selection activeCell="B14" sqref="B14"/>
    </sheetView>
  </sheetViews>
  <sheetFormatPr defaultColWidth="9.140625" defaultRowHeight="15"/>
  <cols>
    <col min="1" max="1" width="9.57421875" style="1" customWidth="1"/>
    <col min="2" max="2" width="68.421875" style="1" customWidth="1"/>
    <col min="3" max="3" width="8.8515625" style="1" hidden="1" customWidth="1"/>
    <col min="4" max="4" width="10.57421875" style="1" customWidth="1"/>
    <col min="5" max="5" width="9.140625" style="1" customWidth="1"/>
    <col min="6" max="6" width="14.8515625" style="1" customWidth="1"/>
    <col min="7" max="13" width="0" style="1" hidden="1" customWidth="1"/>
    <col min="14" max="14" width="0" style="2" hidden="1" customWidth="1"/>
    <col min="15" max="50" width="0" style="1" hidden="1" customWidth="1"/>
    <col min="51" max="51" width="0.13671875" style="1" hidden="1" customWidth="1"/>
    <col min="52" max="52" width="4.00390625" style="1" hidden="1" customWidth="1"/>
    <col min="53" max="53" width="15.8515625" style="1" customWidth="1"/>
    <col min="54" max="54" width="0.13671875" style="1" hidden="1" customWidth="1"/>
    <col min="55" max="55" width="33.8515625" style="1" customWidth="1"/>
    <col min="56" max="238" width="9.140625" style="1" customWidth="1"/>
    <col min="239" max="243" width="9.140625" style="3" customWidth="1"/>
    <col min="244" max="16384" width="9.140625" style="1" customWidth="1"/>
  </cols>
  <sheetData>
    <row r="1" spans="1:243" s="4" customFormat="1" ht="27" customHeight="1">
      <c r="A1" s="63" t="str">
        <f>B2&amp;" BoQ"</f>
        <v>Percentage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4" t="s">
        <v>50</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8.25" customHeight="1">
      <c r="A5" s="64" t="s">
        <v>85</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75" customHeight="1">
      <c r="A6" s="64" t="s">
        <v>86</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7</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58.5" customHeight="1">
      <c r="A8" s="11" t="s">
        <v>40</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45</v>
      </c>
      <c r="BB11" s="20" t="s">
        <v>32</v>
      </c>
      <c r="BC11" s="20"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7</v>
      </c>
      <c r="BB12" s="23">
        <v>54</v>
      </c>
      <c r="BC12" s="23">
        <v>8</v>
      </c>
      <c r="IE12" s="18"/>
      <c r="IF12" s="18"/>
      <c r="IG12" s="18"/>
      <c r="IH12" s="18"/>
      <c r="II12" s="18"/>
    </row>
    <row r="13" spans="1:243" s="17" customFormat="1" ht="14.25">
      <c r="A13" s="48">
        <v>1</v>
      </c>
      <c r="B13" s="49" t="s">
        <v>80</v>
      </c>
      <c r="C13" s="50" t="s">
        <v>49</v>
      </c>
      <c r="D13" s="60"/>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2"/>
      <c r="IA13" s="17">
        <v>1</v>
      </c>
      <c r="IB13" s="17" t="s">
        <v>80</v>
      </c>
      <c r="IC13" s="17" t="s">
        <v>49</v>
      </c>
      <c r="IE13" s="18"/>
      <c r="IF13" s="18"/>
      <c r="IG13" s="18"/>
      <c r="IH13" s="18"/>
      <c r="II13" s="18"/>
    </row>
    <row r="14" spans="1:243" s="17" customFormat="1" ht="102">
      <c r="A14" s="48">
        <v>2</v>
      </c>
      <c r="B14" s="49" t="s">
        <v>87</v>
      </c>
      <c r="C14" s="50" t="s">
        <v>43</v>
      </c>
      <c r="D14" s="51">
        <v>2.07</v>
      </c>
      <c r="E14" s="51" t="s">
        <v>48</v>
      </c>
      <c r="F14" s="51">
        <v>9398.77</v>
      </c>
      <c r="G14" s="52"/>
      <c r="H14" s="52"/>
      <c r="I14" s="53" t="s">
        <v>34</v>
      </c>
      <c r="J14" s="54">
        <f>IF(I14="Less(-)",-1,1)</f>
        <v>1</v>
      </c>
      <c r="K14" s="52" t="s">
        <v>35</v>
      </c>
      <c r="L14" s="52" t="s">
        <v>4</v>
      </c>
      <c r="M14" s="55"/>
      <c r="N14" s="52"/>
      <c r="O14" s="52"/>
      <c r="P14" s="56"/>
      <c r="Q14" s="52"/>
      <c r="R14" s="52"/>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3">
        <f>ROUND(total_amount_ba($B$2,$D$2,D14,F14,J14,K14,M14),0)</f>
        <v>19455</v>
      </c>
      <c r="BB14" s="57">
        <f>BA14+SUM(N14:AZ14)</f>
        <v>19455</v>
      </c>
      <c r="BC14" s="58" t="str">
        <f>SpellNumber(L14,BB14)</f>
        <v>INR  Nineteen Thousand Four Hundred &amp; Fifty Five  Only</v>
      </c>
      <c r="IA14" s="17">
        <v>2</v>
      </c>
      <c r="IB14" s="17" t="s">
        <v>87</v>
      </c>
      <c r="IC14" s="17" t="s">
        <v>43</v>
      </c>
      <c r="ID14" s="17">
        <v>2.07</v>
      </c>
      <c r="IE14" s="18" t="s">
        <v>48</v>
      </c>
      <c r="IF14" s="18"/>
      <c r="IG14" s="18"/>
      <c r="IH14" s="18"/>
      <c r="II14" s="18"/>
    </row>
    <row r="15" spans="1:243" s="17" customFormat="1" ht="26.25" customHeight="1">
      <c r="A15" s="48">
        <v>3</v>
      </c>
      <c r="B15" s="49" t="s">
        <v>88</v>
      </c>
      <c r="C15" s="50" t="s">
        <v>44</v>
      </c>
      <c r="D15" s="60"/>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2"/>
      <c r="IA15" s="17">
        <v>3</v>
      </c>
      <c r="IB15" s="17" t="s">
        <v>88</v>
      </c>
      <c r="IC15" s="17" t="s">
        <v>44</v>
      </c>
      <c r="IE15" s="18"/>
      <c r="IF15" s="18"/>
      <c r="IG15" s="18"/>
      <c r="IH15" s="18"/>
      <c r="II15" s="18"/>
    </row>
    <row r="16" spans="1:243" s="17" customFormat="1" ht="25.5">
      <c r="A16" s="48">
        <v>4</v>
      </c>
      <c r="B16" s="49" t="s">
        <v>89</v>
      </c>
      <c r="C16" s="50" t="s">
        <v>56</v>
      </c>
      <c r="D16" s="51">
        <v>28.5</v>
      </c>
      <c r="E16" s="51" t="s">
        <v>46</v>
      </c>
      <c r="F16" s="51">
        <v>672.12</v>
      </c>
      <c r="G16" s="52"/>
      <c r="H16" s="52"/>
      <c r="I16" s="53" t="s">
        <v>34</v>
      </c>
      <c r="J16" s="54">
        <f>IF(I16="Less(-)",-1,1)</f>
        <v>1</v>
      </c>
      <c r="K16" s="52" t="s">
        <v>35</v>
      </c>
      <c r="L16" s="52" t="s">
        <v>4</v>
      </c>
      <c r="M16" s="55"/>
      <c r="N16" s="52"/>
      <c r="O16" s="52"/>
      <c r="P16" s="56"/>
      <c r="Q16" s="52"/>
      <c r="R16" s="52"/>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3">
        <f>ROUND(total_amount_ba($B$2,$D$2,D16,F16,J16,K16,M16),0)</f>
        <v>19155</v>
      </c>
      <c r="BB16" s="57">
        <f>BA16+SUM(N16:AZ16)</f>
        <v>19155</v>
      </c>
      <c r="BC16" s="58" t="str">
        <f>SpellNumber(L16,BB16)</f>
        <v>INR  Nineteen Thousand One Hundred &amp; Fifty Five  Only</v>
      </c>
      <c r="IA16" s="17">
        <v>4</v>
      </c>
      <c r="IB16" s="17" t="s">
        <v>89</v>
      </c>
      <c r="IC16" s="17" t="s">
        <v>56</v>
      </c>
      <c r="ID16" s="17">
        <v>28.5</v>
      </c>
      <c r="IE16" s="18" t="s">
        <v>46</v>
      </c>
      <c r="IF16" s="18"/>
      <c r="IG16" s="18"/>
      <c r="IH16" s="18"/>
      <c r="II16" s="18"/>
    </row>
    <row r="17" spans="1:243" s="17" customFormat="1" ht="102">
      <c r="A17" s="48">
        <v>5</v>
      </c>
      <c r="B17" s="49" t="s">
        <v>90</v>
      </c>
      <c r="C17" s="50" t="s">
        <v>57</v>
      </c>
      <c r="D17" s="51">
        <v>0.22</v>
      </c>
      <c r="E17" s="51" t="s">
        <v>48</v>
      </c>
      <c r="F17" s="51">
        <v>10803.38</v>
      </c>
      <c r="G17" s="52"/>
      <c r="H17" s="52"/>
      <c r="I17" s="53" t="s">
        <v>34</v>
      </c>
      <c r="J17" s="54">
        <f>IF(I17="Less(-)",-1,1)</f>
        <v>1</v>
      </c>
      <c r="K17" s="52" t="s">
        <v>35</v>
      </c>
      <c r="L17" s="52" t="s">
        <v>4</v>
      </c>
      <c r="M17" s="55"/>
      <c r="N17" s="52"/>
      <c r="O17" s="52"/>
      <c r="P17" s="56"/>
      <c r="Q17" s="52"/>
      <c r="R17" s="52"/>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3">
        <f>ROUND(total_amount_ba($B$2,$D$2,D17,F17,J17,K17,M17),0)</f>
        <v>2377</v>
      </c>
      <c r="BB17" s="57">
        <f>BA17+SUM(N17:AZ17)</f>
        <v>2377</v>
      </c>
      <c r="BC17" s="58" t="str">
        <f>SpellNumber(L17,BB17)</f>
        <v>INR  Two Thousand Three Hundred &amp; Seventy Seven  Only</v>
      </c>
      <c r="IA17" s="17">
        <v>5</v>
      </c>
      <c r="IB17" s="17" t="s">
        <v>90</v>
      </c>
      <c r="ID17" s="17">
        <v>0.22</v>
      </c>
      <c r="IE17" s="18" t="s">
        <v>48</v>
      </c>
      <c r="IF17" s="18"/>
      <c r="IG17" s="18"/>
      <c r="IH17" s="18"/>
      <c r="II17" s="18"/>
    </row>
    <row r="18" spans="1:243" s="17" customFormat="1" ht="38.25">
      <c r="A18" s="48">
        <v>6</v>
      </c>
      <c r="B18" s="49" t="s">
        <v>91</v>
      </c>
      <c r="C18" s="50" t="s">
        <v>58</v>
      </c>
      <c r="D18" s="60"/>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2"/>
      <c r="IA18" s="17">
        <v>6</v>
      </c>
      <c r="IB18" s="17" t="s">
        <v>91</v>
      </c>
      <c r="IE18" s="18"/>
      <c r="IF18" s="18"/>
      <c r="IG18" s="18"/>
      <c r="IH18" s="18"/>
      <c r="II18" s="18"/>
    </row>
    <row r="19" spans="1:243" s="17" customFormat="1" ht="25.5">
      <c r="A19" s="48">
        <v>7</v>
      </c>
      <c r="B19" s="49" t="s">
        <v>83</v>
      </c>
      <c r="C19" s="50" t="s">
        <v>59</v>
      </c>
      <c r="D19" s="51">
        <v>266</v>
      </c>
      <c r="E19" s="51" t="s">
        <v>55</v>
      </c>
      <c r="F19" s="51">
        <v>78.61</v>
      </c>
      <c r="G19" s="52"/>
      <c r="H19" s="52"/>
      <c r="I19" s="53" t="s">
        <v>34</v>
      </c>
      <c r="J19" s="54">
        <f>IF(I19="Less(-)",-1,1)</f>
        <v>1</v>
      </c>
      <c r="K19" s="52" t="s">
        <v>35</v>
      </c>
      <c r="L19" s="52" t="s">
        <v>4</v>
      </c>
      <c r="M19" s="55"/>
      <c r="N19" s="52"/>
      <c r="O19" s="52"/>
      <c r="P19" s="56"/>
      <c r="Q19" s="52"/>
      <c r="R19" s="52"/>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3">
        <f>ROUND(total_amount_ba($B$2,$D$2,D19,F19,J19,K19,M19),0)</f>
        <v>20910</v>
      </c>
      <c r="BB19" s="57">
        <f>BA19+SUM(N19:AZ19)</f>
        <v>20910</v>
      </c>
      <c r="BC19" s="58" t="str">
        <f>SpellNumber(L19,BB19)</f>
        <v>INR  Twenty Thousand Nine Hundred &amp; Ten  Only</v>
      </c>
      <c r="IA19" s="17">
        <v>7</v>
      </c>
      <c r="IB19" s="17" t="s">
        <v>83</v>
      </c>
      <c r="ID19" s="17">
        <v>266</v>
      </c>
      <c r="IE19" s="18" t="s">
        <v>55</v>
      </c>
      <c r="IF19" s="18"/>
      <c r="IG19" s="18"/>
      <c r="IH19" s="18"/>
      <c r="II19" s="18"/>
    </row>
    <row r="20" spans="1:243" s="17" customFormat="1" ht="14.25">
      <c r="A20" s="48">
        <v>8</v>
      </c>
      <c r="B20" s="49" t="s">
        <v>92</v>
      </c>
      <c r="C20" s="50" t="s">
        <v>60</v>
      </c>
      <c r="D20" s="60"/>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2"/>
      <c r="IA20" s="17">
        <v>8</v>
      </c>
      <c r="IB20" s="17" t="s">
        <v>92</v>
      </c>
      <c r="IE20" s="18"/>
      <c r="IF20" s="18"/>
      <c r="IG20" s="18"/>
      <c r="IH20" s="18"/>
      <c r="II20" s="18"/>
    </row>
    <row r="21" spans="1:243" s="17" customFormat="1" ht="38.25">
      <c r="A21" s="48">
        <v>9</v>
      </c>
      <c r="B21" s="49" t="s">
        <v>93</v>
      </c>
      <c r="C21" s="50" t="s">
        <v>61</v>
      </c>
      <c r="D21" s="60"/>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2"/>
      <c r="IA21" s="17">
        <v>9</v>
      </c>
      <c r="IB21" s="17" t="s">
        <v>93</v>
      </c>
      <c r="IE21" s="18"/>
      <c r="IF21" s="18"/>
      <c r="IG21" s="18"/>
      <c r="IH21" s="18"/>
      <c r="II21" s="18"/>
    </row>
    <row r="22" spans="1:243" s="17" customFormat="1" ht="25.5">
      <c r="A22" s="48">
        <v>10</v>
      </c>
      <c r="B22" s="49" t="s">
        <v>94</v>
      </c>
      <c r="C22" s="50" t="s">
        <v>62</v>
      </c>
      <c r="D22" s="51">
        <v>20.5</v>
      </c>
      <c r="E22" s="51" t="s">
        <v>46</v>
      </c>
      <c r="F22" s="51">
        <v>892.63</v>
      </c>
      <c r="G22" s="52"/>
      <c r="H22" s="52"/>
      <c r="I22" s="53" t="s">
        <v>34</v>
      </c>
      <c r="J22" s="54">
        <f>IF(I22="Less(-)",-1,1)</f>
        <v>1</v>
      </c>
      <c r="K22" s="52" t="s">
        <v>35</v>
      </c>
      <c r="L22" s="52" t="s">
        <v>4</v>
      </c>
      <c r="M22" s="55"/>
      <c r="N22" s="52"/>
      <c r="O22" s="52"/>
      <c r="P22" s="56"/>
      <c r="Q22" s="52"/>
      <c r="R22" s="52"/>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3">
        <f>ROUND(total_amount_ba($B$2,$D$2,D22,F22,J22,K22,M22),0)</f>
        <v>18299</v>
      </c>
      <c r="BB22" s="57">
        <f>BA22+SUM(N22:AZ22)</f>
        <v>18299</v>
      </c>
      <c r="BC22" s="58" t="str">
        <f>SpellNumber(L22,BB22)</f>
        <v>INR  Eighteen Thousand Two Hundred &amp; Ninety Nine  Only</v>
      </c>
      <c r="IA22" s="17">
        <v>10</v>
      </c>
      <c r="IB22" s="17" t="s">
        <v>94</v>
      </c>
      <c r="ID22" s="17">
        <v>20.5</v>
      </c>
      <c r="IE22" s="18" t="s">
        <v>46</v>
      </c>
      <c r="IF22" s="18"/>
      <c r="IG22" s="18"/>
      <c r="IH22" s="18"/>
      <c r="II22" s="18"/>
    </row>
    <row r="23" spans="1:243" s="17" customFormat="1" ht="14.25">
      <c r="A23" s="48">
        <v>11</v>
      </c>
      <c r="B23" s="49" t="s">
        <v>95</v>
      </c>
      <c r="C23" s="50" t="s">
        <v>63</v>
      </c>
      <c r="D23" s="60"/>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2"/>
      <c r="IA23" s="17">
        <v>11</v>
      </c>
      <c r="IB23" s="17" t="s">
        <v>95</v>
      </c>
      <c r="IE23" s="18"/>
      <c r="IF23" s="18"/>
      <c r="IG23" s="18"/>
      <c r="IH23" s="18"/>
      <c r="II23" s="18"/>
    </row>
    <row r="24" spans="1:243" s="17" customFormat="1" ht="102">
      <c r="A24" s="48">
        <v>12</v>
      </c>
      <c r="B24" s="49" t="s">
        <v>96</v>
      </c>
      <c r="C24" s="50" t="s">
        <v>64</v>
      </c>
      <c r="D24" s="60"/>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2"/>
      <c r="IA24" s="17">
        <v>12</v>
      </c>
      <c r="IB24" s="17" t="s">
        <v>96</v>
      </c>
      <c r="IE24" s="18"/>
      <c r="IF24" s="18"/>
      <c r="IG24" s="18"/>
      <c r="IH24" s="18"/>
      <c r="II24" s="18"/>
    </row>
    <row r="25" spans="1:243" s="17" customFormat="1" ht="14.25">
      <c r="A25" s="48">
        <v>13</v>
      </c>
      <c r="B25" s="49" t="s">
        <v>97</v>
      </c>
      <c r="C25" s="50" t="s">
        <v>65</v>
      </c>
      <c r="D25" s="60"/>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2"/>
      <c r="IA25" s="17">
        <v>13</v>
      </c>
      <c r="IB25" s="17" t="s">
        <v>97</v>
      </c>
      <c r="IE25" s="18"/>
      <c r="IF25" s="18"/>
      <c r="IG25" s="18"/>
      <c r="IH25" s="18"/>
      <c r="II25" s="18"/>
    </row>
    <row r="26" spans="1:243" s="17" customFormat="1" ht="25.5">
      <c r="A26" s="48">
        <v>14</v>
      </c>
      <c r="B26" s="49" t="s">
        <v>98</v>
      </c>
      <c r="C26" s="50" t="s">
        <v>66</v>
      </c>
      <c r="D26" s="51">
        <v>26.5</v>
      </c>
      <c r="E26" s="51" t="s">
        <v>46</v>
      </c>
      <c r="F26" s="51">
        <v>3880.18</v>
      </c>
      <c r="G26" s="52"/>
      <c r="H26" s="52"/>
      <c r="I26" s="53" t="s">
        <v>34</v>
      </c>
      <c r="J26" s="54">
        <f>IF(I26="Less(-)",-1,1)</f>
        <v>1</v>
      </c>
      <c r="K26" s="52" t="s">
        <v>35</v>
      </c>
      <c r="L26" s="52" t="s">
        <v>4</v>
      </c>
      <c r="M26" s="55"/>
      <c r="N26" s="52"/>
      <c r="O26" s="52"/>
      <c r="P26" s="56"/>
      <c r="Q26" s="52"/>
      <c r="R26" s="52"/>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3">
        <f>ROUND(total_amount_ba($B$2,$D$2,D26,F26,J26,K26,M26),0)</f>
        <v>102825</v>
      </c>
      <c r="BB26" s="57">
        <f>BA26+SUM(N26:AZ26)</f>
        <v>102825</v>
      </c>
      <c r="BC26" s="58" t="str">
        <f>SpellNumber(L26,BB26)</f>
        <v>INR  One Lakh Two Thousand Eight Hundred &amp; Twenty Five  Only</v>
      </c>
      <c r="IA26" s="17">
        <v>14</v>
      </c>
      <c r="IB26" s="17" t="s">
        <v>98</v>
      </c>
      <c r="ID26" s="17">
        <v>26.5</v>
      </c>
      <c r="IE26" s="18" t="s">
        <v>46</v>
      </c>
      <c r="IF26" s="18"/>
      <c r="IG26" s="18"/>
      <c r="IH26" s="18"/>
      <c r="II26" s="18"/>
    </row>
    <row r="27" spans="1:243" s="17" customFormat="1" ht="63.75">
      <c r="A27" s="48">
        <v>15</v>
      </c>
      <c r="B27" s="49" t="s">
        <v>99</v>
      </c>
      <c r="C27" s="50" t="s">
        <v>67</v>
      </c>
      <c r="D27" s="51">
        <v>4</v>
      </c>
      <c r="E27" s="51" t="s">
        <v>153</v>
      </c>
      <c r="F27" s="51">
        <v>708.59</v>
      </c>
      <c r="G27" s="52"/>
      <c r="H27" s="52"/>
      <c r="I27" s="53" t="s">
        <v>34</v>
      </c>
      <c r="J27" s="54">
        <f>IF(I27="Less(-)",-1,1)</f>
        <v>1</v>
      </c>
      <c r="K27" s="52" t="s">
        <v>35</v>
      </c>
      <c r="L27" s="52" t="s">
        <v>4</v>
      </c>
      <c r="M27" s="55"/>
      <c r="N27" s="52"/>
      <c r="O27" s="52"/>
      <c r="P27" s="56"/>
      <c r="Q27" s="52"/>
      <c r="R27" s="52"/>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3">
        <f>ROUND(total_amount_ba($B$2,$D$2,D27,F27,J27,K27,M27),0)</f>
        <v>2834</v>
      </c>
      <c r="BB27" s="57">
        <f>BA27+SUM(N27:AZ27)</f>
        <v>2834</v>
      </c>
      <c r="BC27" s="58" t="str">
        <f>SpellNumber(L27,BB27)</f>
        <v>INR  Two Thousand Eight Hundred &amp; Thirty Four  Only</v>
      </c>
      <c r="IA27" s="17">
        <v>15</v>
      </c>
      <c r="IB27" s="17" t="s">
        <v>99</v>
      </c>
      <c r="ID27" s="17">
        <v>4</v>
      </c>
      <c r="IE27" s="18" t="s">
        <v>153</v>
      </c>
      <c r="IF27" s="18"/>
      <c r="IG27" s="18"/>
      <c r="IH27" s="18"/>
      <c r="II27" s="18"/>
    </row>
    <row r="28" spans="1:243" s="17" customFormat="1" ht="114.75">
      <c r="A28" s="48">
        <v>16</v>
      </c>
      <c r="B28" s="49" t="s">
        <v>100</v>
      </c>
      <c r="C28" s="50" t="s">
        <v>68</v>
      </c>
      <c r="D28" s="51">
        <v>56.25</v>
      </c>
      <c r="E28" s="51" t="s">
        <v>46</v>
      </c>
      <c r="F28" s="51">
        <v>932.44</v>
      </c>
      <c r="G28" s="52"/>
      <c r="H28" s="52"/>
      <c r="I28" s="53" t="s">
        <v>34</v>
      </c>
      <c r="J28" s="54">
        <f>IF(I28="Less(-)",-1,1)</f>
        <v>1</v>
      </c>
      <c r="K28" s="52" t="s">
        <v>35</v>
      </c>
      <c r="L28" s="52" t="s">
        <v>4</v>
      </c>
      <c r="M28" s="55"/>
      <c r="N28" s="52"/>
      <c r="O28" s="52"/>
      <c r="P28" s="56"/>
      <c r="Q28" s="52"/>
      <c r="R28" s="52"/>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3">
        <f>ROUND(total_amount_ba($B$2,$D$2,D28,F28,J28,K28,M28),0)</f>
        <v>52450</v>
      </c>
      <c r="BB28" s="57">
        <f>BA28+SUM(N28:AZ28)</f>
        <v>52450</v>
      </c>
      <c r="BC28" s="58" t="str">
        <f>SpellNumber(L28,BB28)</f>
        <v>INR  Fifty Two Thousand Four Hundred &amp; Fifty  Only</v>
      </c>
      <c r="IA28" s="17">
        <v>16</v>
      </c>
      <c r="IB28" s="17" t="s">
        <v>100</v>
      </c>
      <c r="ID28" s="17">
        <v>56.25</v>
      </c>
      <c r="IE28" s="18" t="s">
        <v>46</v>
      </c>
      <c r="IF28" s="18"/>
      <c r="IG28" s="18"/>
      <c r="IH28" s="18"/>
      <c r="II28" s="18"/>
    </row>
    <row r="29" spans="1:243" s="17" customFormat="1" ht="14.25">
      <c r="A29" s="48">
        <v>17</v>
      </c>
      <c r="B29" s="49" t="s">
        <v>101</v>
      </c>
      <c r="C29" s="50" t="s">
        <v>69</v>
      </c>
      <c r="D29" s="60"/>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2"/>
      <c r="IA29" s="17">
        <v>17</v>
      </c>
      <c r="IB29" s="17" t="s">
        <v>101</v>
      </c>
      <c r="IE29" s="18"/>
      <c r="IF29" s="18"/>
      <c r="IG29" s="18"/>
      <c r="IH29" s="18"/>
      <c r="II29" s="18"/>
    </row>
    <row r="30" spans="1:243" s="17" customFormat="1" ht="25.5">
      <c r="A30" s="48">
        <v>18</v>
      </c>
      <c r="B30" s="49" t="s">
        <v>102</v>
      </c>
      <c r="C30" s="50" t="s">
        <v>70</v>
      </c>
      <c r="D30" s="60"/>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2"/>
      <c r="IA30" s="17">
        <v>18</v>
      </c>
      <c r="IB30" s="17" t="s">
        <v>102</v>
      </c>
      <c r="IE30" s="18"/>
      <c r="IF30" s="18"/>
      <c r="IG30" s="18"/>
      <c r="IH30" s="18"/>
      <c r="II30" s="18"/>
    </row>
    <row r="31" spans="1:243" s="17" customFormat="1" ht="14.25">
      <c r="A31" s="48">
        <v>19</v>
      </c>
      <c r="B31" s="49" t="s">
        <v>103</v>
      </c>
      <c r="C31" s="50" t="s">
        <v>71</v>
      </c>
      <c r="D31" s="51">
        <v>6</v>
      </c>
      <c r="E31" s="51" t="s">
        <v>153</v>
      </c>
      <c r="F31" s="51">
        <v>24.77</v>
      </c>
      <c r="G31" s="52"/>
      <c r="H31" s="52"/>
      <c r="I31" s="53" t="s">
        <v>34</v>
      </c>
      <c r="J31" s="54">
        <f>IF(I31="Less(-)",-1,1)</f>
        <v>1</v>
      </c>
      <c r="K31" s="52" t="s">
        <v>35</v>
      </c>
      <c r="L31" s="52" t="s">
        <v>4</v>
      </c>
      <c r="M31" s="55"/>
      <c r="N31" s="52"/>
      <c r="O31" s="52"/>
      <c r="P31" s="56"/>
      <c r="Q31" s="52"/>
      <c r="R31" s="52"/>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3">
        <f>ROUND(total_amount_ba($B$2,$D$2,D31,F31,J31,K31,M31),0)</f>
        <v>149</v>
      </c>
      <c r="BB31" s="57">
        <f>BA31+SUM(N31:AZ31)</f>
        <v>149</v>
      </c>
      <c r="BC31" s="58" t="str">
        <f>SpellNumber(L31,BB31)</f>
        <v>INR  One Hundred &amp; Forty Nine  Only</v>
      </c>
      <c r="IA31" s="17">
        <v>19</v>
      </c>
      <c r="IB31" s="17" t="s">
        <v>103</v>
      </c>
      <c r="ID31" s="17">
        <v>6</v>
      </c>
      <c r="IE31" s="18" t="s">
        <v>153</v>
      </c>
      <c r="IF31" s="18"/>
      <c r="IG31" s="18"/>
      <c r="IH31" s="18"/>
      <c r="II31" s="18"/>
    </row>
    <row r="32" spans="1:243" s="17" customFormat="1" ht="25.5">
      <c r="A32" s="48">
        <v>20</v>
      </c>
      <c r="B32" s="49" t="s">
        <v>104</v>
      </c>
      <c r="C32" s="50" t="s">
        <v>72</v>
      </c>
      <c r="D32" s="60"/>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2"/>
      <c r="IA32" s="17">
        <v>20</v>
      </c>
      <c r="IB32" s="17" t="s">
        <v>104</v>
      </c>
      <c r="IE32" s="18"/>
      <c r="IF32" s="18"/>
      <c r="IG32" s="18"/>
      <c r="IH32" s="18"/>
      <c r="II32" s="18"/>
    </row>
    <row r="33" spans="1:243" s="17" customFormat="1" ht="25.5">
      <c r="A33" s="48">
        <v>21</v>
      </c>
      <c r="B33" s="49" t="s">
        <v>105</v>
      </c>
      <c r="C33" s="50" t="s">
        <v>73</v>
      </c>
      <c r="D33" s="51">
        <v>6</v>
      </c>
      <c r="E33" s="51" t="s">
        <v>153</v>
      </c>
      <c r="F33" s="51">
        <v>45.51</v>
      </c>
      <c r="G33" s="52"/>
      <c r="H33" s="52"/>
      <c r="I33" s="53" t="s">
        <v>34</v>
      </c>
      <c r="J33" s="54">
        <f>IF(I33="Less(-)",-1,1)</f>
        <v>1</v>
      </c>
      <c r="K33" s="52" t="s">
        <v>35</v>
      </c>
      <c r="L33" s="52" t="s">
        <v>4</v>
      </c>
      <c r="M33" s="55"/>
      <c r="N33" s="52"/>
      <c r="O33" s="52"/>
      <c r="P33" s="56"/>
      <c r="Q33" s="52"/>
      <c r="R33" s="52"/>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3">
        <f>ROUND(total_amount_ba($B$2,$D$2,D33,F33,J33,K33,M33),0)</f>
        <v>273</v>
      </c>
      <c r="BB33" s="57">
        <f>BA33+SUM(N33:AZ33)</f>
        <v>273</v>
      </c>
      <c r="BC33" s="58" t="str">
        <f>SpellNumber(L33,BB33)</f>
        <v>INR  Two Hundred &amp; Seventy Three  Only</v>
      </c>
      <c r="IA33" s="17">
        <v>21</v>
      </c>
      <c r="IB33" s="17" t="s">
        <v>105</v>
      </c>
      <c r="ID33" s="17">
        <v>6</v>
      </c>
      <c r="IE33" s="18" t="s">
        <v>153</v>
      </c>
      <c r="IF33" s="18"/>
      <c r="IG33" s="18"/>
      <c r="IH33" s="18"/>
      <c r="II33" s="18"/>
    </row>
    <row r="34" spans="1:243" s="17" customFormat="1" ht="14.25">
      <c r="A34" s="48">
        <v>22</v>
      </c>
      <c r="B34" s="49" t="s">
        <v>51</v>
      </c>
      <c r="C34" s="50" t="s">
        <v>74</v>
      </c>
      <c r="D34" s="60"/>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2"/>
      <c r="IA34" s="17">
        <v>22</v>
      </c>
      <c r="IB34" s="17" t="s">
        <v>51</v>
      </c>
      <c r="IE34" s="18"/>
      <c r="IF34" s="18"/>
      <c r="IG34" s="18"/>
      <c r="IH34" s="18"/>
      <c r="II34" s="18"/>
    </row>
    <row r="35" spans="1:243" s="17" customFormat="1" ht="38.25">
      <c r="A35" s="48">
        <v>23</v>
      </c>
      <c r="B35" s="49" t="s">
        <v>52</v>
      </c>
      <c r="C35" s="50" t="s">
        <v>75</v>
      </c>
      <c r="D35" s="60"/>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2"/>
      <c r="IA35" s="17">
        <v>23</v>
      </c>
      <c r="IB35" s="17" t="s">
        <v>52</v>
      </c>
      <c r="IE35" s="18"/>
      <c r="IF35" s="18"/>
      <c r="IG35" s="18"/>
      <c r="IH35" s="18"/>
      <c r="II35" s="18"/>
    </row>
    <row r="36" spans="1:243" s="17" customFormat="1" ht="27.75" customHeight="1">
      <c r="A36" s="48">
        <v>24</v>
      </c>
      <c r="B36" s="49" t="s">
        <v>106</v>
      </c>
      <c r="C36" s="50" t="s">
        <v>76</v>
      </c>
      <c r="D36" s="51">
        <v>135</v>
      </c>
      <c r="E36" s="51" t="s">
        <v>55</v>
      </c>
      <c r="F36" s="51">
        <v>124.77</v>
      </c>
      <c r="G36" s="52"/>
      <c r="H36" s="52"/>
      <c r="I36" s="53" t="s">
        <v>34</v>
      </c>
      <c r="J36" s="54">
        <f>IF(I36="Less(-)",-1,1)</f>
        <v>1</v>
      </c>
      <c r="K36" s="52" t="s">
        <v>35</v>
      </c>
      <c r="L36" s="52" t="s">
        <v>4</v>
      </c>
      <c r="M36" s="55"/>
      <c r="N36" s="52"/>
      <c r="O36" s="52"/>
      <c r="P36" s="56"/>
      <c r="Q36" s="52"/>
      <c r="R36" s="52"/>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3">
        <f>ROUND(total_amount_ba($B$2,$D$2,D36,F36,J36,K36,M36),0)</f>
        <v>16844</v>
      </c>
      <c r="BB36" s="57">
        <f>BA36+SUM(N36:AZ36)</f>
        <v>16844</v>
      </c>
      <c r="BC36" s="58" t="str">
        <f>SpellNumber(L36,BB36)</f>
        <v>INR  Sixteen Thousand Eight Hundred &amp; Forty Four  Only</v>
      </c>
      <c r="IA36" s="17">
        <v>24</v>
      </c>
      <c r="IB36" s="17" t="s">
        <v>106</v>
      </c>
      <c r="IC36" s="17" t="s">
        <v>57</v>
      </c>
      <c r="ID36" s="17">
        <v>135</v>
      </c>
      <c r="IE36" s="18" t="s">
        <v>55</v>
      </c>
      <c r="IF36" s="18"/>
      <c r="IG36" s="18"/>
      <c r="IH36" s="18"/>
      <c r="II36" s="18"/>
    </row>
    <row r="37" spans="1:243" s="17" customFormat="1" ht="14.25">
      <c r="A37" s="48">
        <v>25</v>
      </c>
      <c r="B37" s="49" t="s">
        <v>107</v>
      </c>
      <c r="C37" s="50" t="s">
        <v>77</v>
      </c>
      <c r="D37" s="60"/>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2"/>
      <c r="IA37" s="17">
        <v>25</v>
      </c>
      <c r="IB37" s="17" t="s">
        <v>107</v>
      </c>
      <c r="IC37" s="17" t="s">
        <v>58</v>
      </c>
      <c r="IE37" s="18"/>
      <c r="IF37" s="18"/>
      <c r="IG37" s="18"/>
      <c r="IH37" s="18"/>
      <c r="II37" s="18"/>
    </row>
    <row r="38" spans="1:243" s="17" customFormat="1" ht="63.75">
      <c r="A38" s="48">
        <v>26</v>
      </c>
      <c r="B38" s="49" t="s">
        <v>108</v>
      </c>
      <c r="C38" s="50" t="s">
        <v>78</v>
      </c>
      <c r="D38" s="60"/>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2"/>
      <c r="IA38" s="17">
        <v>26</v>
      </c>
      <c r="IB38" s="17" t="s">
        <v>108</v>
      </c>
      <c r="IC38" s="17" t="s">
        <v>59</v>
      </c>
      <c r="IE38" s="18"/>
      <c r="IF38" s="18"/>
      <c r="IG38" s="18"/>
      <c r="IH38" s="18"/>
      <c r="II38" s="18"/>
    </row>
    <row r="39" spans="1:243" s="17" customFormat="1" ht="25.5">
      <c r="A39" s="48">
        <v>27</v>
      </c>
      <c r="B39" s="49" t="s">
        <v>109</v>
      </c>
      <c r="C39" s="50" t="s">
        <v>79</v>
      </c>
      <c r="D39" s="60"/>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2"/>
      <c r="IA39" s="17">
        <v>27</v>
      </c>
      <c r="IB39" s="17" t="s">
        <v>109</v>
      </c>
      <c r="IC39" s="17" t="s">
        <v>60</v>
      </c>
      <c r="IE39" s="18"/>
      <c r="IF39" s="18"/>
      <c r="IG39" s="18"/>
      <c r="IH39" s="18"/>
      <c r="II39" s="18"/>
    </row>
    <row r="40" spans="1:243" s="17" customFormat="1" ht="26.25" customHeight="1">
      <c r="A40" s="48">
        <v>28</v>
      </c>
      <c r="B40" s="49" t="s">
        <v>110</v>
      </c>
      <c r="C40" s="50" t="s">
        <v>155</v>
      </c>
      <c r="D40" s="51">
        <v>14.65</v>
      </c>
      <c r="E40" s="51" t="s">
        <v>46</v>
      </c>
      <c r="F40" s="51">
        <v>1328.76</v>
      </c>
      <c r="G40" s="52"/>
      <c r="H40" s="52"/>
      <c r="I40" s="53" t="s">
        <v>34</v>
      </c>
      <c r="J40" s="54">
        <f>IF(I40="Less(-)",-1,1)</f>
        <v>1</v>
      </c>
      <c r="K40" s="52" t="s">
        <v>35</v>
      </c>
      <c r="L40" s="52" t="s">
        <v>4</v>
      </c>
      <c r="M40" s="55"/>
      <c r="N40" s="52"/>
      <c r="O40" s="52"/>
      <c r="P40" s="56"/>
      <c r="Q40" s="52"/>
      <c r="R40" s="52"/>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3">
        <f>ROUND(total_amount_ba($B$2,$D$2,D40,F40,J40,K40,M40),0)</f>
        <v>19466</v>
      </c>
      <c r="BB40" s="57">
        <f>BA40+SUM(N40:AZ40)</f>
        <v>19466</v>
      </c>
      <c r="BC40" s="58" t="str">
        <f>SpellNumber(L40,BB40)</f>
        <v>INR  Nineteen Thousand Four Hundred &amp; Sixty Six  Only</v>
      </c>
      <c r="IA40" s="17">
        <v>28</v>
      </c>
      <c r="IB40" s="17" t="s">
        <v>110</v>
      </c>
      <c r="IC40" s="17" t="s">
        <v>61</v>
      </c>
      <c r="ID40" s="17">
        <v>14.65</v>
      </c>
      <c r="IE40" s="18" t="s">
        <v>46</v>
      </c>
      <c r="IF40" s="18"/>
      <c r="IG40" s="18"/>
      <c r="IH40" s="18"/>
      <c r="II40" s="18"/>
    </row>
    <row r="41" spans="1:243" s="17" customFormat="1" ht="89.25">
      <c r="A41" s="48">
        <v>29</v>
      </c>
      <c r="B41" s="49" t="s">
        <v>111</v>
      </c>
      <c r="C41" s="50" t="s">
        <v>156</v>
      </c>
      <c r="D41" s="60"/>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2"/>
      <c r="IA41" s="17">
        <v>29</v>
      </c>
      <c r="IB41" s="17" t="s">
        <v>111</v>
      </c>
      <c r="IC41" s="17" t="s">
        <v>62</v>
      </c>
      <c r="IE41" s="18"/>
      <c r="IF41" s="18"/>
      <c r="IG41" s="18"/>
      <c r="IH41" s="18"/>
      <c r="II41" s="18"/>
    </row>
    <row r="42" spans="1:243" s="17" customFormat="1" ht="25.5">
      <c r="A42" s="48">
        <v>30</v>
      </c>
      <c r="B42" s="49" t="s">
        <v>112</v>
      </c>
      <c r="C42" s="50" t="s">
        <v>157</v>
      </c>
      <c r="D42" s="51">
        <v>3.05</v>
      </c>
      <c r="E42" s="51" t="s">
        <v>46</v>
      </c>
      <c r="F42" s="51">
        <v>1285.84</v>
      </c>
      <c r="G42" s="52"/>
      <c r="H42" s="52"/>
      <c r="I42" s="53" t="s">
        <v>34</v>
      </c>
      <c r="J42" s="54">
        <f>IF(I42="Less(-)",-1,1)</f>
        <v>1</v>
      </c>
      <c r="K42" s="52" t="s">
        <v>35</v>
      </c>
      <c r="L42" s="52" t="s">
        <v>4</v>
      </c>
      <c r="M42" s="55"/>
      <c r="N42" s="52"/>
      <c r="O42" s="52"/>
      <c r="P42" s="56"/>
      <c r="Q42" s="52"/>
      <c r="R42" s="52"/>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3">
        <f>ROUND(total_amount_ba($B$2,$D$2,D42,F42,J42,K42,M42),0)</f>
        <v>3922</v>
      </c>
      <c r="BB42" s="57">
        <f>BA42+SUM(N42:AZ42)</f>
        <v>3922</v>
      </c>
      <c r="BC42" s="58" t="str">
        <f>SpellNumber(L42,BB42)</f>
        <v>INR  Three Thousand Nine Hundred &amp; Twenty Two  Only</v>
      </c>
      <c r="IA42" s="17">
        <v>30</v>
      </c>
      <c r="IB42" s="17" t="s">
        <v>112</v>
      </c>
      <c r="IC42" s="17" t="s">
        <v>63</v>
      </c>
      <c r="ID42" s="17">
        <v>3.05</v>
      </c>
      <c r="IE42" s="18" t="s">
        <v>46</v>
      </c>
      <c r="IF42" s="18"/>
      <c r="IG42" s="18"/>
      <c r="IH42" s="18"/>
      <c r="II42" s="18"/>
    </row>
    <row r="43" spans="1:243" s="17" customFormat="1" ht="102">
      <c r="A43" s="48">
        <v>31</v>
      </c>
      <c r="B43" s="49" t="s">
        <v>113</v>
      </c>
      <c r="C43" s="50" t="s">
        <v>158</v>
      </c>
      <c r="D43" s="60"/>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2"/>
      <c r="IA43" s="17">
        <v>31</v>
      </c>
      <c r="IB43" s="17" t="s">
        <v>113</v>
      </c>
      <c r="IC43" s="17" t="s">
        <v>64</v>
      </c>
      <c r="IE43" s="18"/>
      <c r="IF43" s="18"/>
      <c r="IG43" s="18"/>
      <c r="IH43" s="18"/>
      <c r="II43" s="18"/>
    </row>
    <row r="44" spans="1:243" s="17" customFormat="1" ht="25.5">
      <c r="A44" s="48">
        <v>32</v>
      </c>
      <c r="B44" s="49" t="s">
        <v>112</v>
      </c>
      <c r="C44" s="50" t="s">
        <v>159</v>
      </c>
      <c r="D44" s="51">
        <v>55.82</v>
      </c>
      <c r="E44" s="51" t="s">
        <v>46</v>
      </c>
      <c r="F44" s="51">
        <v>1348.01</v>
      </c>
      <c r="G44" s="52"/>
      <c r="H44" s="52"/>
      <c r="I44" s="53" t="s">
        <v>34</v>
      </c>
      <c r="J44" s="54">
        <f>IF(I44="Less(-)",-1,1)</f>
        <v>1</v>
      </c>
      <c r="K44" s="52" t="s">
        <v>35</v>
      </c>
      <c r="L44" s="52" t="s">
        <v>4</v>
      </c>
      <c r="M44" s="55"/>
      <c r="N44" s="52"/>
      <c r="O44" s="52"/>
      <c r="P44" s="56"/>
      <c r="Q44" s="52"/>
      <c r="R44" s="52"/>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3">
        <f>ROUND(total_amount_ba($B$2,$D$2,D44,F44,J44,K44,M44),0)</f>
        <v>75246</v>
      </c>
      <c r="BB44" s="57">
        <f>BA44+SUM(N44:AZ44)</f>
        <v>75246</v>
      </c>
      <c r="BC44" s="58" t="str">
        <f>SpellNumber(L44,BB44)</f>
        <v>INR  Seventy Five Thousand Two Hundred &amp; Forty Six  Only</v>
      </c>
      <c r="IA44" s="17">
        <v>32</v>
      </c>
      <c r="IB44" s="17" t="s">
        <v>112</v>
      </c>
      <c r="IC44" s="17" t="s">
        <v>65</v>
      </c>
      <c r="ID44" s="17">
        <v>55.82</v>
      </c>
      <c r="IE44" s="18" t="s">
        <v>46</v>
      </c>
      <c r="IF44" s="18"/>
      <c r="IG44" s="18"/>
      <c r="IH44" s="18"/>
      <c r="II44" s="18"/>
    </row>
    <row r="45" spans="1:243" s="17" customFormat="1" ht="14.25">
      <c r="A45" s="48">
        <v>33</v>
      </c>
      <c r="B45" s="49" t="s">
        <v>47</v>
      </c>
      <c r="C45" s="50" t="s">
        <v>160</v>
      </c>
      <c r="D45" s="60"/>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2"/>
      <c r="IA45" s="17">
        <v>33</v>
      </c>
      <c r="IB45" s="17" t="s">
        <v>47</v>
      </c>
      <c r="IC45" s="17" t="s">
        <v>66</v>
      </c>
      <c r="IE45" s="18"/>
      <c r="IF45" s="18"/>
      <c r="IG45" s="18"/>
      <c r="IH45" s="18"/>
      <c r="II45" s="18"/>
    </row>
    <row r="46" spans="1:243" s="17" customFormat="1" ht="14.25">
      <c r="A46" s="48">
        <v>34</v>
      </c>
      <c r="B46" s="49" t="s">
        <v>114</v>
      </c>
      <c r="C46" s="50" t="s">
        <v>161</v>
      </c>
      <c r="D46" s="60"/>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2"/>
      <c r="IA46" s="17">
        <v>34</v>
      </c>
      <c r="IB46" s="17" t="s">
        <v>114</v>
      </c>
      <c r="IC46" s="17" t="s">
        <v>67</v>
      </c>
      <c r="IE46" s="18"/>
      <c r="IF46" s="18"/>
      <c r="IG46" s="18"/>
      <c r="IH46" s="18"/>
      <c r="II46" s="18"/>
    </row>
    <row r="47" spans="1:243" s="17" customFormat="1" ht="36.75" customHeight="1">
      <c r="A47" s="48">
        <v>35</v>
      </c>
      <c r="B47" s="49" t="s">
        <v>115</v>
      </c>
      <c r="C47" s="50" t="s">
        <v>162</v>
      </c>
      <c r="D47" s="51">
        <v>6.5</v>
      </c>
      <c r="E47" s="51" t="s">
        <v>46</v>
      </c>
      <c r="F47" s="51">
        <v>258.09</v>
      </c>
      <c r="G47" s="52"/>
      <c r="H47" s="52"/>
      <c r="I47" s="53" t="s">
        <v>34</v>
      </c>
      <c r="J47" s="54">
        <f>IF(I47="Less(-)",-1,1)</f>
        <v>1</v>
      </c>
      <c r="K47" s="52" t="s">
        <v>35</v>
      </c>
      <c r="L47" s="52" t="s">
        <v>4</v>
      </c>
      <c r="M47" s="55"/>
      <c r="N47" s="52"/>
      <c r="O47" s="52"/>
      <c r="P47" s="56"/>
      <c r="Q47" s="52"/>
      <c r="R47" s="52"/>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3">
        <f>ROUND(total_amount_ba($B$2,$D$2,D47,F47,J47,K47,M47),0)</f>
        <v>1678</v>
      </c>
      <c r="BB47" s="57">
        <f>BA47+SUM(N47:AZ47)</f>
        <v>1678</v>
      </c>
      <c r="BC47" s="58" t="str">
        <f>SpellNumber(L47,BB47)</f>
        <v>INR  One Thousand Six Hundred &amp; Seventy Eight  Only</v>
      </c>
      <c r="IA47" s="17">
        <v>35</v>
      </c>
      <c r="IB47" s="59" t="s">
        <v>115</v>
      </c>
      <c r="IC47" s="17" t="s">
        <v>68</v>
      </c>
      <c r="ID47" s="17">
        <v>6.5</v>
      </c>
      <c r="IE47" s="18" t="s">
        <v>46</v>
      </c>
      <c r="IF47" s="18"/>
      <c r="IG47" s="18"/>
      <c r="IH47" s="18"/>
      <c r="II47" s="18"/>
    </row>
    <row r="48" spans="1:243" s="17" customFormat="1" ht="14.25">
      <c r="A48" s="48">
        <v>36</v>
      </c>
      <c r="B48" s="49" t="s">
        <v>116</v>
      </c>
      <c r="C48" s="50" t="s">
        <v>163</v>
      </c>
      <c r="D48" s="60"/>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2"/>
      <c r="IA48" s="17">
        <v>36</v>
      </c>
      <c r="IB48" s="17" t="s">
        <v>116</v>
      </c>
      <c r="IC48" s="17" t="s">
        <v>69</v>
      </c>
      <c r="IE48" s="18"/>
      <c r="IF48" s="18"/>
      <c r="IG48" s="18"/>
      <c r="IH48" s="18"/>
      <c r="II48" s="18"/>
    </row>
    <row r="49" spans="1:243" s="17" customFormat="1" ht="25.5">
      <c r="A49" s="48">
        <v>37</v>
      </c>
      <c r="B49" s="49" t="s">
        <v>117</v>
      </c>
      <c r="C49" s="50" t="s">
        <v>164</v>
      </c>
      <c r="D49" s="51">
        <v>26</v>
      </c>
      <c r="E49" s="51" t="s">
        <v>46</v>
      </c>
      <c r="F49" s="51">
        <v>221.88</v>
      </c>
      <c r="G49" s="52"/>
      <c r="H49" s="52"/>
      <c r="I49" s="53" t="s">
        <v>34</v>
      </c>
      <c r="J49" s="54">
        <f>IF(I49="Less(-)",-1,1)</f>
        <v>1</v>
      </c>
      <c r="K49" s="52" t="s">
        <v>35</v>
      </c>
      <c r="L49" s="52" t="s">
        <v>4</v>
      </c>
      <c r="M49" s="55"/>
      <c r="N49" s="52"/>
      <c r="O49" s="52"/>
      <c r="P49" s="56"/>
      <c r="Q49" s="52"/>
      <c r="R49" s="52"/>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3">
        <f>ROUND(total_amount_ba($B$2,$D$2,D49,F49,J49,K49,M49),0)</f>
        <v>5769</v>
      </c>
      <c r="BB49" s="57">
        <f>BA49+SUM(N49:AZ49)</f>
        <v>5769</v>
      </c>
      <c r="BC49" s="58" t="str">
        <f>SpellNumber(L49,BB49)</f>
        <v>INR  Five Thousand Seven Hundred &amp; Sixty Nine  Only</v>
      </c>
      <c r="IA49" s="17">
        <v>37</v>
      </c>
      <c r="IB49" s="17" t="s">
        <v>117</v>
      </c>
      <c r="ID49" s="17">
        <v>26</v>
      </c>
      <c r="IE49" s="18" t="s">
        <v>46</v>
      </c>
      <c r="IF49" s="18"/>
      <c r="IG49" s="18"/>
      <c r="IH49" s="18"/>
      <c r="II49" s="18"/>
    </row>
    <row r="50" spans="1:243" s="17" customFormat="1" ht="51">
      <c r="A50" s="48">
        <v>38</v>
      </c>
      <c r="B50" s="49" t="s">
        <v>118</v>
      </c>
      <c r="C50" s="50" t="s">
        <v>165</v>
      </c>
      <c r="D50" s="60"/>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2"/>
      <c r="IA50" s="17">
        <v>38</v>
      </c>
      <c r="IB50" s="17" t="s">
        <v>118</v>
      </c>
      <c r="IE50" s="18"/>
      <c r="IF50" s="18"/>
      <c r="IG50" s="18"/>
      <c r="IH50" s="18"/>
      <c r="II50" s="18"/>
    </row>
    <row r="51" spans="1:243" s="17" customFormat="1" ht="25.5">
      <c r="A51" s="48">
        <v>39</v>
      </c>
      <c r="B51" s="49" t="s">
        <v>53</v>
      </c>
      <c r="C51" s="50" t="s">
        <v>166</v>
      </c>
      <c r="D51" s="51">
        <v>115</v>
      </c>
      <c r="E51" s="51" t="s">
        <v>46</v>
      </c>
      <c r="F51" s="51">
        <v>81.32</v>
      </c>
      <c r="G51" s="52"/>
      <c r="H51" s="52"/>
      <c r="I51" s="53" t="s">
        <v>34</v>
      </c>
      <c r="J51" s="54">
        <f>IF(I51="Less(-)",-1,1)</f>
        <v>1</v>
      </c>
      <c r="K51" s="52" t="s">
        <v>35</v>
      </c>
      <c r="L51" s="52" t="s">
        <v>4</v>
      </c>
      <c r="M51" s="55"/>
      <c r="N51" s="52"/>
      <c r="O51" s="52"/>
      <c r="P51" s="56"/>
      <c r="Q51" s="52"/>
      <c r="R51" s="52"/>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3">
        <f>ROUND(total_amount_ba($B$2,$D$2,D51,F51,J51,K51,M51),0)</f>
        <v>9352</v>
      </c>
      <c r="BB51" s="57">
        <f>BA51+SUM(N51:AZ51)</f>
        <v>9352</v>
      </c>
      <c r="BC51" s="58" t="str">
        <f>SpellNumber(L51,BB51)</f>
        <v>INR  Nine Thousand Three Hundred &amp; Fifty Two  Only</v>
      </c>
      <c r="IA51" s="17">
        <v>39</v>
      </c>
      <c r="IB51" s="17" t="s">
        <v>53</v>
      </c>
      <c r="ID51" s="17">
        <v>115</v>
      </c>
      <c r="IE51" s="18" t="s">
        <v>46</v>
      </c>
      <c r="IF51" s="18"/>
      <c r="IG51" s="18"/>
      <c r="IH51" s="18"/>
      <c r="II51" s="18"/>
    </row>
    <row r="52" spans="1:243" s="17" customFormat="1" ht="25.5">
      <c r="A52" s="48">
        <v>40</v>
      </c>
      <c r="B52" s="49" t="s">
        <v>54</v>
      </c>
      <c r="C52" s="50" t="s">
        <v>167</v>
      </c>
      <c r="D52" s="60"/>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2"/>
      <c r="IA52" s="17">
        <v>40</v>
      </c>
      <c r="IB52" s="17" t="s">
        <v>54</v>
      </c>
      <c r="IE52" s="18"/>
      <c r="IF52" s="18"/>
      <c r="IG52" s="18"/>
      <c r="IH52" s="18"/>
      <c r="II52" s="18"/>
    </row>
    <row r="53" spans="1:243" s="17" customFormat="1" ht="25.5">
      <c r="A53" s="48">
        <v>41</v>
      </c>
      <c r="B53" s="49" t="s">
        <v>53</v>
      </c>
      <c r="C53" s="50" t="s">
        <v>168</v>
      </c>
      <c r="D53" s="51">
        <v>25</v>
      </c>
      <c r="E53" s="51" t="s">
        <v>46</v>
      </c>
      <c r="F53" s="51">
        <v>115.26</v>
      </c>
      <c r="G53" s="52"/>
      <c r="H53" s="52"/>
      <c r="I53" s="53" t="s">
        <v>34</v>
      </c>
      <c r="J53" s="54">
        <f>IF(I53="Less(-)",-1,1)</f>
        <v>1</v>
      </c>
      <c r="K53" s="52" t="s">
        <v>35</v>
      </c>
      <c r="L53" s="52" t="s">
        <v>4</v>
      </c>
      <c r="M53" s="55"/>
      <c r="N53" s="52"/>
      <c r="O53" s="52"/>
      <c r="P53" s="56"/>
      <c r="Q53" s="52"/>
      <c r="R53" s="52"/>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3">
        <f>ROUND(total_amount_ba($B$2,$D$2,D53,F53,J53,K53,M53),0)</f>
        <v>2882</v>
      </c>
      <c r="BB53" s="57">
        <f>BA53+SUM(N53:AZ53)</f>
        <v>2882</v>
      </c>
      <c r="BC53" s="58" t="str">
        <f>SpellNumber(L53,BB53)</f>
        <v>INR  Two Thousand Eight Hundred &amp; Eighty Two  Only</v>
      </c>
      <c r="IA53" s="17">
        <v>41</v>
      </c>
      <c r="IB53" s="17" t="s">
        <v>53</v>
      </c>
      <c r="ID53" s="17">
        <v>25</v>
      </c>
      <c r="IE53" s="18" t="s">
        <v>46</v>
      </c>
      <c r="IF53" s="18"/>
      <c r="IG53" s="18"/>
      <c r="IH53" s="18"/>
      <c r="II53" s="18"/>
    </row>
    <row r="54" spans="1:243" s="17" customFormat="1" ht="51">
      <c r="A54" s="48">
        <v>42</v>
      </c>
      <c r="B54" s="49" t="s">
        <v>119</v>
      </c>
      <c r="C54" s="50" t="s">
        <v>169</v>
      </c>
      <c r="D54" s="51">
        <v>115</v>
      </c>
      <c r="E54" s="51" t="s">
        <v>46</v>
      </c>
      <c r="F54" s="51">
        <v>108.59</v>
      </c>
      <c r="G54" s="52"/>
      <c r="H54" s="52"/>
      <c r="I54" s="53" t="s">
        <v>34</v>
      </c>
      <c r="J54" s="54">
        <f>IF(I54="Less(-)",-1,1)</f>
        <v>1</v>
      </c>
      <c r="K54" s="52" t="s">
        <v>35</v>
      </c>
      <c r="L54" s="52" t="s">
        <v>4</v>
      </c>
      <c r="M54" s="55"/>
      <c r="N54" s="52"/>
      <c r="O54" s="52"/>
      <c r="P54" s="56"/>
      <c r="Q54" s="52"/>
      <c r="R54" s="52"/>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3">
        <f>ROUND(total_amount_ba($B$2,$D$2,D54,F54,J54,K54,M54),0)</f>
        <v>12488</v>
      </c>
      <c r="BB54" s="57">
        <f>BA54+SUM(N54:AZ54)</f>
        <v>12488</v>
      </c>
      <c r="BC54" s="58" t="str">
        <f>SpellNumber(L54,BB54)</f>
        <v>INR  Twelve Thousand Four Hundred &amp; Eighty Eight  Only</v>
      </c>
      <c r="IA54" s="17">
        <v>42</v>
      </c>
      <c r="IB54" s="17" t="s">
        <v>119</v>
      </c>
      <c r="ID54" s="17">
        <v>115</v>
      </c>
      <c r="IE54" s="18" t="s">
        <v>46</v>
      </c>
      <c r="IF54" s="18"/>
      <c r="IG54" s="18"/>
      <c r="IH54" s="18"/>
      <c r="II54" s="18"/>
    </row>
    <row r="55" spans="1:243" s="17" customFormat="1" ht="38.25">
      <c r="A55" s="48">
        <v>43</v>
      </c>
      <c r="B55" s="49" t="s">
        <v>120</v>
      </c>
      <c r="C55" s="50" t="s">
        <v>170</v>
      </c>
      <c r="D55" s="60"/>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2"/>
      <c r="IA55" s="17">
        <v>43</v>
      </c>
      <c r="IB55" s="17" t="s">
        <v>120</v>
      </c>
      <c r="IE55" s="18"/>
      <c r="IF55" s="18"/>
      <c r="IG55" s="18"/>
      <c r="IH55" s="18"/>
      <c r="II55" s="18"/>
    </row>
    <row r="56" spans="1:243" s="17" customFormat="1" ht="25.5">
      <c r="A56" s="48">
        <v>44</v>
      </c>
      <c r="B56" s="49" t="s">
        <v>121</v>
      </c>
      <c r="C56" s="50" t="s">
        <v>171</v>
      </c>
      <c r="D56" s="51">
        <v>71</v>
      </c>
      <c r="E56" s="51" t="s">
        <v>46</v>
      </c>
      <c r="F56" s="51">
        <v>49.8</v>
      </c>
      <c r="G56" s="52"/>
      <c r="H56" s="52"/>
      <c r="I56" s="53" t="s">
        <v>34</v>
      </c>
      <c r="J56" s="54">
        <f>IF(I56="Less(-)",-1,1)</f>
        <v>1</v>
      </c>
      <c r="K56" s="52" t="s">
        <v>35</v>
      </c>
      <c r="L56" s="52" t="s">
        <v>4</v>
      </c>
      <c r="M56" s="55"/>
      <c r="N56" s="52"/>
      <c r="O56" s="52"/>
      <c r="P56" s="56"/>
      <c r="Q56" s="52"/>
      <c r="R56" s="52"/>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3">
        <f>ROUND(total_amount_ba($B$2,$D$2,D56,F56,J56,K56,M56),0)</f>
        <v>3536</v>
      </c>
      <c r="BB56" s="57">
        <f>BA56+SUM(N56:AZ56)</f>
        <v>3536</v>
      </c>
      <c r="BC56" s="58" t="str">
        <f>SpellNumber(L56,BB56)</f>
        <v>INR  Three Thousand Five Hundred &amp; Thirty Six  Only</v>
      </c>
      <c r="IA56" s="17">
        <v>44</v>
      </c>
      <c r="IB56" s="17" t="s">
        <v>121</v>
      </c>
      <c r="ID56" s="17">
        <v>71</v>
      </c>
      <c r="IE56" s="18" t="s">
        <v>46</v>
      </c>
      <c r="IF56" s="18"/>
      <c r="IG56" s="18"/>
      <c r="IH56" s="18"/>
      <c r="II56" s="18"/>
    </row>
    <row r="57" spans="1:243" s="17" customFormat="1" ht="51">
      <c r="A57" s="48">
        <v>45</v>
      </c>
      <c r="B57" s="49" t="s">
        <v>122</v>
      </c>
      <c r="C57" s="50" t="s">
        <v>172</v>
      </c>
      <c r="D57" s="51">
        <v>115</v>
      </c>
      <c r="E57" s="51" t="s">
        <v>46</v>
      </c>
      <c r="F57" s="51">
        <v>18.28</v>
      </c>
      <c r="G57" s="52"/>
      <c r="H57" s="52"/>
      <c r="I57" s="53" t="s">
        <v>34</v>
      </c>
      <c r="J57" s="54">
        <f>IF(I57="Less(-)",-1,1)</f>
        <v>1</v>
      </c>
      <c r="K57" s="52" t="s">
        <v>35</v>
      </c>
      <c r="L57" s="52" t="s">
        <v>4</v>
      </c>
      <c r="M57" s="55"/>
      <c r="N57" s="52"/>
      <c r="O57" s="52"/>
      <c r="P57" s="56"/>
      <c r="Q57" s="52"/>
      <c r="R57" s="52"/>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3">
        <f>ROUND(total_amount_ba($B$2,$D$2,D57,F57,J57,K57,M57),0)</f>
        <v>2102</v>
      </c>
      <c r="BB57" s="57">
        <f>BA57+SUM(N57:AZ57)</f>
        <v>2102</v>
      </c>
      <c r="BC57" s="58" t="str">
        <f>SpellNumber(L57,BB57)</f>
        <v>INR  Two Thousand One Hundred &amp; Two  Only</v>
      </c>
      <c r="IA57" s="17">
        <v>45</v>
      </c>
      <c r="IB57" s="17" t="s">
        <v>122</v>
      </c>
      <c r="ID57" s="17">
        <v>115</v>
      </c>
      <c r="IE57" s="18" t="s">
        <v>46</v>
      </c>
      <c r="IF57" s="18"/>
      <c r="IG57" s="18"/>
      <c r="IH57" s="18"/>
      <c r="II57" s="18"/>
    </row>
    <row r="58" spans="1:243" s="17" customFormat="1" ht="14.25">
      <c r="A58" s="48">
        <v>46</v>
      </c>
      <c r="B58" s="49" t="s">
        <v>123</v>
      </c>
      <c r="C58" s="50" t="s">
        <v>173</v>
      </c>
      <c r="D58" s="60"/>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2"/>
      <c r="IA58" s="17">
        <v>46</v>
      </c>
      <c r="IB58" s="17" t="s">
        <v>123</v>
      </c>
      <c r="IE58" s="18"/>
      <c r="IF58" s="18"/>
      <c r="IG58" s="18"/>
      <c r="IH58" s="18"/>
      <c r="II58" s="18"/>
    </row>
    <row r="59" spans="1:243" s="17" customFormat="1" ht="25.5">
      <c r="A59" s="48">
        <v>47</v>
      </c>
      <c r="B59" s="49" t="s">
        <v>124</v>
      </c>
      <c r="C59" s="50" t="s">
        <v>174</v>
      </c>
      <c r="D59" s="60"/>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2"/>
      <c r="IA59" s="17">
        <v>47</v>
      </c>
      <c r="IB59" s="17" t="s">
        <v>124</v>
      </c>
      <c r="IE59" s="18"/>
      <c r="IF59" s="18"/>
      <c r="IG59" s="18"/>
      <c r="IH59" s="18"/>
      <c r="II59" s="18"/>
    </row>
    <row r="60" spans="1:243" s="17" customFormat="1" ht="25.5">
      <c r="A60" s="48">
        <v>48</v>
      </c>
      <c r="B60" s="49" t="s">
        <v>125</v>
      </c>
      <c r="C60" s="50" t="s">
        <v>175</v>
      </c>
      <c r="D60" s="51">
        <v>3</v>
      </c>
      <c r="E60" s="51" t="s">
        <v>46</v>
      </c>
      <c r="F60" s="51">
        <v>825.91</v>
      </c>
      <c r="G60" s="52"/>
      <c r="H60" s="52"/>
      <c r="I60" s="53" t="s">
        <v>34</v>
      </c>
      <c r="J60" s="54">
        <f>IF(I60="Less(-)",-1,1)</f>
        <v>1</v>
      </c>
      <c r="K60" s="52" t="s">
        <v>35</v>
      </c>
      <c r="L60" s="52" t="s">
        <v>4</v>
      </c>
      <c r="M60" s="55"/>
      <c r="N60" s="52"/>
      <c r="O60" s="52"/>
      <c r="P60" s="56"/>
      <c r="Q60" s="52"/>
      <c r="R60" s="52"/>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3">
        <f>ROUND(total_amount_ba($B$2,$D$2,D60,F60,J60,K60,M60),0)</f>
        <v>2478</v>
      </c>
      <c r="BB60" s="57">
        <f>BA60+SUM(N60:AZ60)</f>
        <v>2478</v>
      </c>
      <c r="BC60" s="58" t="str">
        <f>SpellNumber(L60,BB60)</f>
        <v>INR  Two Thousand Four Hundred &amp; Seventy Eight  Only</v>
      </c>
      <c r="IA60" s="17">
        <v>48</v>
      </c>
      <c r="IB60" s="17" t="s">
        <v>125</v>
      </c>
      <c r="ID60" s="17">
        <v>3</v>
      </c>
      <c r="IE60" s="18" t="s">
        <v>46</v>
      </c>
      <c r="IF60" s="18"/>
      <c r="IG60" s="18"/>
      <c r="IH60" s="18"/>
      <c r="II60" s="18"/>
    </row>
    <row r="61" spans="1:243" s="17" customFormat="1" ht="25.5">
      <c r="A61" s="48">
        <v>49</v>
      </c>
      <c r="B61" s="49" t="s">
        <v>126</v>
      </c>
      <c r="C61" s="50" t="s">
        <v>176</v>
      </c>
      <c r="D61" s="51">
        <v>56</v>
      </c>
      <c r="E61" s="51" t="s">
        <v>46</v>
      </c>
      <c r="F61" s="51">
        <v>2.5</v>
      </c>
      <c r="G61" s="52"/>
      <c r="H61" s="52"/>
      <c r="I61" s="53" t="s">
        <v>34</v>
      </c>
      <c r="J61" s="54">
        <f>IF(I61="Less(-)",-1,1)</f>
        <v>1</v>
      </c>
      <c r="K61" s="52" t="s">
        <v>35</v>
      </c>
      <c r="L61" s="52" t="s">
        <v>4</v>
      </c>
      <c r="M61" s="55"/>
      <c r="N61" s="52"/>
      <c r="O61" s="52"/>
      <c r="P61" s="56"/>
      <c r="Q61" s="52"/>
      <c r="R61" s="52"/>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3">
        <f>ROUND(total_amount_ba($B$2,$D$2,D61,F61,J61,K61,M61),0)</f>
        <v>140</v>
      </c>
      <c r="BB61" s="57">
        <f>BA61+SUM(N61:AZ61)</f>
        <v>140</v>
      </c>
      <c r="BC61" s="58" t="str">
        <f>SpellNumber(L61,BB61)</f>
        <v>INR  One Hundred &amp; Forty  Only</v>
      </c>
      <c r="IA61" s="17">
        <v>49</v>
      </c>
      <c r="IB61" s="17" t="s">
        <v>126</v>
      </c>
      <c r="ID61" s="17">
        <v>56</v>
      </c>
      <c r="IE61" s="18" t="s">
        <v>46</v>
      </c>
      <c r="IF61" s="18"/>
      <c r="IG61" s="18"/>
      <c r="IH61" s="18"/>
      <c r="II61" s="18"/>
    </row>
    <row r="62" spans="1:243" s="17" customFormat="1" ht="63.75">
      <c r="A62" s="48">
        <v>50</v>
      </c>
      <c r="B62" s="49" t="s">
        <v>127</v>
      </c>
      <c r="C62" s="50" t="s">
        <v>177</v>
      </c>
      <c r="D62" s="51">
        <v>3</v>
      </c>
      <c r="E62" s="51" t="s">
        <v>153</v>
      </c>
      <c r="F62" s="51">
        <v>285.8</v>
      </c>
      <c r="G62" s="52"/>
      <c r="H62" s="52"/>
      <c r="I62" s="53" t="s">
        <v>34</v>
      </c>
      <c r="J62" s="54">
        <f>IF(I62="Less(-)",-1,1)</f>
        <v>1</v>
      </c>
      <c r="K62" s="52" t="s">
        <v>35</v>
      </c>
      <c r="L62" s="52" t="s">
        <v>4</v>
      </c>
      <c r="M62" s="55"/>
      <c r="N62" s="52"/>
      <c r="O62" s="52"/>
      <c r="P62" s="56"/>
      <c r="Q62" s="52"/>
      <c r="R62" s="52"/>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3">
        <f>ROUND(total_amount_ba($B$2,$D$2,D62,F62,J62,K62,M62),0)</f>
        <v>857</v>
      </c>
      <c r="BB62" s="57">
        <f>BA62+SUM(N62:AZ62)</f>
        <v>857</v>
      </c>
      <c r="BC62" s="58" t="str">
        <f>SpellNumber(L62,BB62)</f>
        <v>INR  Eight Hundred &amp; Fifty Seven  Only</v>
      </c>
      <c r="IA62" s="17">
        <v>50</v>
      </c>
      <c r="IB62" s="17" t="s">
        <v>127</v>
      </c>
      <c r="ID62" s="17">
        <v>3</v>
      </c>
      <c r="IE62" s="18" t="s">
        <v>153</v>
      </c>
      <c r="IF62" s="18"/>
      <c r="IG62" s="18"/>
      <c r="IH62" s="18"/>
      <c r="II62" s="18"/>
    </row>
    <row r="63" spans="1:243" s="17" customFormat="1" ht="14.25">
      <c r="A63" s="48">
        <v>51</v>
      </c>
      <c r="B63" s="49" t="s">
        <v>81</v>
      </c>
      <c r="C63" s="50" t="s">
        <v>178</v>
      </c>
      <c r="D63" s="60"/>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2"/>
      <c r="IA63" s="17">
        <v>51</v>
      </c>
      <c r="IB63" s="17" t="s">
        <v>81</v>
      </c>
      <c r="IE63" s="18"/>
      <c r="IF63" s="18"/>
      <c r="IG63" s="18"/>
      <c r="IH63" s="18"/>
      <c r="II63" s="18"/>
    </row>
    <row r="64" spans="1:243" s="17" customFormat="1" ht="51">
      <c r="A64" s="48">
        <v>52</v>
      </c>
      <c r="B64" s="49" t="s">
        <v>84</v>
      </c>
      <c r="C64" s="50" t="s">
        <v>179</v>
      </c>
      <c r="D64" s="51">
        <v>0.35</v>
      </c>
      <c r="E64" s="51" t="s">
        <v>48</v>
      </c>
      <c r="F64" s="51">
        <v>2567.38</v>
      </c>
      <c r="G64" s="52"/>
      <c r="H64" s="52"/>
      <c r="I64" s="53" t="s">
        <v>34</v>
      </c>
      <c r="J64" s="54">
        <f>IF(I64="Less(-)",-1,1)</f>
        <v>1</v>
      </c>
      <c r="K64" s="52" t="s">
        <v>35</v>
      </c>
      <c r="L64" s="52" t="s">
        <v>4</v>
      </c>
      <c r="M64" s="55"/>
      <c r="N64" s="52"/>
      <c r="O64" s="52"/>
      <c r="P64" s="56"/>
      <c r="Q64" s="52"/>
      <c r="R64" s="52"/>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3">
        <f>ROUND(total_amount_ba($B$2,$D$2,D64,F64,J64,K64,M64),0)</f>
        <v>899</v>
      </c>
      <c r="BB64" s="57">
        <f>BA64+SUM(N64:AZ64)</f>
        <v>899</v>
      </c>
      <c r="BC64" s="58" t="str">
        <f>SpellNumber(L64,BB64)</f>
        <v>INR  Eight Hundred &amp; Ninety Nine  Only</v>
      </c>
      <c r="IA64" s="17">
        <v>52</v>
      </c>
      <c r="IB64" s="17" t="s">
        <v>84</v>
      </c>
      <c r="ID64" s="17">
        <v>0.35</v>
      </c>
      <c r="IE64" s="18" t="s">
        <v>48</v>
      </c>
      <c r="IF64" s="18"/>
      <c r="IG64" s="18"/>
      <c r="IH64" s="18"/>
      <c r="II64" s="18"/>
    </row>
    <row r="65" spans="1:243" s="17" customFormat="1" ht="51">
      <c r="A65" s="48">
        <v>53</v>
      </c>
      <c r="B65" s="49" t="s">
        <v>128</v>
      </c>
      <c r="C65" s="50" t="s">
        <v>180</v>
      </c>
      <c r="D65" s="60"/>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2"/>
      <c r="IA65" s="17">
        <v>53</v>
      </c>
      <c r="IB65" s="17" t="s">
        <v>128</v>
      </c>
      <c r="IE65" s="18"/>
      <c r="IF65" s="18"/>
      <c r="IG65" s="18"/>
      <c r="IH65" s="18"/>
      <c r="II65" s="18"/>
    </row>
    <row r="66" spans="1:243" s="17" customFormat="1" ht="14.25">
      <c r="A66" s="48">
        <v>54</v>
      </c>
      <c r="B66" s="49" t="s">
        <v>129</v>
      </c>
      <c r="C66" s="50" t="s">
        <v>181</v>
      </c>
      <c r="D66" s="51">
        <v>0.11</v>
      </c>
      <c r="E66" s="51" t="s">
        <v>48</v>
      </c>
      <c r="F66" s="51">
        <v>1489.22</v>
      </c>
      <c r="G66" s="52"/>
      <c r="H66" s="52"/>
      <c r="I66" s="53" t="s">
        <v>34</v>
      </c>
      <c r="J66" s="54">
        <f>IF(I66="Less(-)",-1,1)</f>
        <v>1</v>
      </c>
      <c r="K66" s="52" t="s">
        <v>35</v>
      </c>
      <c r="L66" s="52" t="s">
        <v>4</v>
      </c>
      <c r="M66" s="55"/>
      <c r="N66" s="52"/>
      <c r="O66" s="52"/>
      <c r="P66" s="56"/>
      <c r="Q66" s="52"/>
      <c r="R66" s="52"/>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3">
        <f>ROUND(total_amount_ba($B$2,$D$2,D66,F66,J66,K66,M66),0)</f>
        <v>164</v>
      </c>
      <c r="BB66" s="57">
        <f>BA66+SUM(N66:AZ66)</f>
        <v>164</v>
      </c>
      <c r="BC66" s="58" t="str">
        <f>SpellNumber(L66,BB66)</f>
        <v>INR  One Hundred &amp; Sixty Four  Only</v>
      </c>
      <c r="IA66" s="17">
        <v>54</v>
      </c>
      <c r="IB66" s="17" t="s">
        <v>129</v>
      </c>
      <c r="ID66" s="17">
        <v>0.11</v>
      </c>
      <c r="IE66" s="18" t="s">
        <v>48</v>
      </c>
      <c r="IF66" s="18"/>
      <c r="IG66" s="18"/>
      <c r="IH66" s="18"/>
      <c r="II66" s="18"/>
    </row>
    <row r="67" spans="1:243" s="17" customFormat="1" ht="38.25">
      <c r="A67" s="48">
        <v>55</v>
      </c>
      <c r="B67" s="49" t="s">
        <v>130</v>
      </c>
      <c r="C67" s="50" t="s">
        <v>182</v>
      </c>
      <c r="D67" s="51">
        <v>10</v>
      </c>
      <c r="E67" s="51" t="s">
        <v>46</v>
      </c>
      <c r="F67" s="51">
        <v>39.5</v>
      </c>
      <c r="G67" s="52"/>
      <c r="H67" s="52"/>
      <c r="I67" s="53" t="s">
        <v>34</v>
      </c>
      <c r="J67" s="54">
        <f>IF(I67="Less(-)",-1,1)</f>
        <v>1</v>
      </c>
      <c r="K67" s="52" t="s">
        <v>35</v>
      </c>
      <c r="L67" s="52" t="s">
        <v>4</v>
      </c>
      <c r="M67" s="55"/>
      <c r="N67" s="52"/>
      <c r="O67" s="52"/>
      <c r="P67" s="56"/>
      <c r="Q67" s="52"/>
      <c r="R67" s="52"/>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3">
        <f>ROUND(total_amount_ba($B$2,$D$2,D67,F67,J67,K67,M67),0)</f>
        <v>395</v>
      </c>
      <c r="BB67" s="57">
        <f>BA67+SUM(N67:AZ67)</f>
        <v>395</v>
      </c>
      <c r="BC67" s="58" t="str">
        <f>SpellNumber(L67,BB67)</f>
        <v>INR  Three Hundred &amp; Ninety Five  Only</v>
      </c>
      <c r="IA67" s="17">
        <v>55</v>
      </c>
      <c r="IB67" s="17" t="s">
        <v>130</v>
      </c>
      <c r="ID67" s="17">
        <v>10</v>
      </c>
      <c r="IE67" s="18" t="s">
        <v>46</v>
      </c>
      <c r="IF67" s="18"/>
      <c r="IG67" s="18"/>
      <c r="IH67" s="18"/>
      <c r="II67" s="18"/>
    </row>
    <row r="68" spans="1:243" s="17" customFormat="1" ht="63.75">
      <c r="A68" s="48">
        <v>56</v>
      </c>
      <c r="B68" s="49" t="s">
        <v>82</v>
      </c>
      <c r="C68" s="50" t="s">
        <v>183</v>
      </c>
      <c r="D68" s="51">
        <v>4</v>
      </c>
      <c r="E68" s="51" t="s">
        <v>48</v>
      </c>
      <c r="F68" s="51">
        <v>192.33</v>
      </c>
      <c r="G68" s="52"/>
      <c r="H68" s="52"/>
      <c r="I68" s="53" t="s">
        <v>34</v>
      </c>
      <c r="J68" s="54">
        <f>IF(I68="Less(-)",-1,1)</f>
        <v>1</v>
      </c>
      <c r="K68" s="52" t="s">
        <v>35</v>
      </c>
      <c r="L68" s="52" t="s">
        <v>4</v>
      </c>
      <c r="M68" s="55"/>
      <c r="N68" s="52"/>
      <c r="O68" s="52"/>
      <c r="P68" s="56"/>
      <c r="Q68" s="52"/>
      <c r="R68" s="52"/>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3">
        <f>ROUND(total_amount_ba($B$2,$D$2,D68,F68,J68,K68,M68),0)</f>
        <v>769</v>
      </c>
      <c r="BB68" s="57">
        <f>BA68+SUM(N68:AZ68)</f>
        <v>769</v>
      </c>
      <c r="BC68" s="58" t="str">
        <f>SpellNumber(L68,BB68)</f>
        <v>INR  Seven Hundred &amp; Sixty Nine  Only</v>
      </c>
      <c r="IA68" s="17">
        <v>56</v>
      </c>
      <c r="IB68" s="17" t="s">
        <v>82</v>
      </c>
      <c r="ID68" s="17">
        <v>4</v>
      </c>
      <c r="IE68" s="18" t="s">
        <v>48</v>
      </c>
      <c r="IF68" s="18"/>
      <c r="IG68" s="18"/>
      <c r="IH68" s="18"/>
      <c r="II68" s="18"/>
    </row>
    <row r="69" spans="1:243" s="17" customFormat="1" ht="14.25">
      <c r="A69" s="48">
        <v>57</v>
      </c>
      <c r="B69" s="49" t="s">
        <v>131</v>
      </c>
      <c r="C69" s="50" t="s">
        <v>184</v>
      </c>
      <c r="D69" s="60"/>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2"/>
      <c r="IA69" s="17">
        <v>57</v>
      </c>
      <c r="IB69" s="17" t="s">
        <v>131</v>
      </c>
      <c r="IE69" s="18"/>
      <c r="IF69" s="18"/>
      <c r="IG69" s="18"/>
      <c r="IH69" s="18"/>
      <c r="II69" s="18"/>
    </row>
    <row r="70" spans="1:243" s="17" customFormat="1" ht="25.5">
      <c r="A70" s="48">
        <v>58</v>
      </c>
      <c r="B70" s="49" t="s">
        <v>132</v>
      </c>
      <c r="C70" s="50" t="s">
        <v>185</v>
      </c>
      <c r="D70" s="60"/>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2"/>
      <c r="IA70" s="17">
        <v>58</v>
      </c>
      <c r="IB70" s="17" t="s">
        <v>132</v>
      </c>
      <c r="IE70" s="18"/>
      <c r="IF70" s="18"/>
      <c r="IG70" s="18"/>
      <c r="IH70" s="18"/>
      <c r="II70" s="18"/>
    </row>
    <row r="71" spans="1:243" s="17" customFormat="1" ht="25.5">
      <c r="A71" s="48">
        <v>59</v>
      </c>
      <c r="B71" s="49" t="s">
        <v>133</v>
      </c>
      <c r="C71" s="50" t="s">
        <v>186</v>
      </c>
      <c r="D71" s="51">
        <v>4</v>
      </c>
      <c r="E71" s="51" t="s">
        <v>153</v>
      </c>
      <c r="F71" s="51">
        <v>3060.19</v>
      </c>
      <c r="G71" s="52"/>
      <c r="H71" s="52"/>
      <c r="I71" s="53" t="s">
        <v>34</v>
      </c>
      <c r="J71" s="54">
        <f>IF(I71="Less(-)",-1,1)</f>
        <v>1</v>
      </c>
      <c r="K71" s="52" t="s">
        <v>35</v>
      </c>
      <c r="L71" s="52" t="s">
        <v>4</v>
      </c>
      <c r="M71" s="55"/>
      <c r="N71" s="52"/>
      <c r="O71" s="52"/>
      <c r="P71" s="56"/>
      <c r="Q71" s="52"/>
      <c r="R71" s="52"/>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3">
        <f>ROUND(total_amount_ba($B$2,$D$2,D71,F71,J71,K71,M71),0)</f>
        <v>12241</v>
      </c>
      <c r="BB71" s="57">
        <f>BA71+SUM(N71:AZ71)</f>
        <v>12241</v>
      </c>
      <c r="BC71" s="58" t="str">
        <f>SpellNumber(L71,BB71)</f>
        <v>INR  Twelve Thousand Two Hundred &amp; Forty One  Only</v>
      </c>
      <c r="IA71" s="17">
        <v>59</v>
      </c>
      <c r="IB71" s="17" t="s">
        <v>133</v>
      </c>
      <c r="ID71" s="17">
        <v>4</v>
      </c>
      <c r="IE71" s="18" t="s">
        <v>153</v>
      </c>
      <c r="IF71" s="18"/>
      <c r="IG71" s="18"/>
      <c r="IH71" s="18"/>
      <c r="II71" s="18"/>
    </row>
    <row r="72" spans="1:243" s="17" customFormat="1" ht="25.5">
      <c r="A72" s="48">
        <v>60</v>
      </c>
      <c r="B72" s="49" t="s">
        <v>134</v>
      </c>
      <c r="C72" s="50" t="s">
        <v>187</v>
      </c>
      <c r="D72" s="60"/>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2"/>
      <c r="IA72" s="17">
        <v>60</v>
      </c>
      <c r="IB72" s="17" t="s">
        <v>134</v>
      </c>
      <c r="IE72" s="18"/>
      <c r="IF72" s="18"/>
      <c r="IG72" s="18"/>
      <c r="IH72" s="18"/>
      <c r="II72" s="18"/>
    </row>
    <row r="73" spans="1:243" s="17" customFormat="1" ht="14.25">
      <c r="A73" s="48">
        <v>61</v>
      </c>
      <c r="B73" s="49" t="s">
        <v>135</v>
      </c>
      <c r="C73" s="50" t="s">
        <v>188</v>
      </c>
      <c r="D73" s="60"/>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2"/>
      <c r="IA73" s="17">
        <v>61</v>
      </c>
      <c r="IB73" s="17" t="s">
        <v>135</v>
      </c>
      <c r="IE73" s="18"/>
      <c r="IF73" s="18"/>
      <c r="IG73" s="18"/>
      <c r="IH73" s="18"/>
      <c r="II73" s="18"/>
    </row>
    <row r="74" spans="1:243" s="17" customFormat="1" ht="14.25">
      <c r="A74" s="48">
        <v>62</v>
      </c>
      <c r="B74" s="49" t="s">
        <v>136</v>
      </c>
      <c r="C74" s="50" t="s">
        <v>189</v>
      </c>
      <c r="D74" s="51">
        <v>4</v>
      </c>
      <c r="E74" s="51" t="s">
        <v>153</v>
      </c>
      <c r="F74" s="51">
        <v>91.49</v>
      </c>
      <c r="G74" s="52"/>
      <c r="H74" s="52"/>
      <c r="I74" s="53" t="s">
        <v>34</v>
      </c>
      <c r="J74" s="54">
        <f>IF(I74="Less(-)",-1,1)</f>
        <v>1</v>
      </c>
      <c r="K74" s="52" t="s">
        <v>35</v>
      </c>
      <c r="L74" s="52" t="s">
        <v>4</v>
      </c>
      <c r="M74" s="55"/>
      <c r="N74" s="52"/>
      <c r="O74" s="52"/>
      <c r="P74" s="56"/>
      <c r="Q74" s="52"/>
      <c r="R74" s="52"/>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3">
        <f>ROUND(total_amount_ba($B$2,$D$2,D74,F74,J74,K74,M74),0)</f>
        <v>366</v>
      </c>
      <c r="BB74" s="57">
        <f>BA74+SUM(N74:AZ74)</f>
        <v>366</v>
      </c>
      <c r="BC74" s="58" t="str">
        <f>SpellNumber(L74,BB74)</f>
        <v>INR  Three Hundred &amp; Sixty Six  Only</v>
      </c>
      <c r="IA74" s="17">
        <v>62</v>
      </c>
      <c r="IB74" s="17" t="s">
        <v>136</v>
      </c>
      <c r="ID74" s="17">
        <v>4</v>
      </c>
      <c r="IE74" s="18" t="s">
        <v>153</v>
      </c>
      <c r="IF74" s="18"/>
      <c r="IG74" s="18"/>
      <c r="IH74" s="18"/>
      <c r="II74" s="18"/>
    </row>
    <row r="75" spans="1:243" s="17" customFormat="1" ht="14.25">
      <c r="A75" s="48">
        <v>63</v>
      </c>
      <c r="B75" s="49" t="s">
        <v>137</v>
      </c>
      <c r="C75" s="50" t="s">
        <v>190</v>
      </c>
      <c r="D75" s="60"/>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2"/>
      <c r="IA75" s="17">
        <v>63</v>
      </c>
      <c r="IB75" s="17" t="s">
        <v>137</v>
      </c>
      <c r="IE75" s="18"/>
      <c r="IF75" s="18"/>
      <c r="IG75" s="18"/>
      <c r="IH75" s="18"/>
      <c r="II75" s="18"/>
    </row>
    <row r="76" spans="1:243" s="17" customFormat="1" ht="38.25">
      <c r="A76" s="48">
        <v>64</v>
      </c>
      <c r="B76" s="49" t="s">
        <v>138</v>
      </c>
      <c r="C76" s="50" t="s">
        <v>191</v>
      </c>
      <c r="D76" s="60"/>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2"/>
      <c r="IA76" s="17">
        <v>64</v>
      </c>
      <c r="IB76" s="17" t="s">
        <v>138</v>
      </c>
      <c r="IE76" s="18"/>
      <c r="IF76" s="18"/>
      <c r="IG76" s="18"/>
      <c r="IH76" s="18"/>
      <c r="II76" s="18"/>
    </row>
    <row r="77" spans="1:243" s="17" customFormat="1" ht="25.5">
      <c r="A77" s="48">
        <v>65</v>
      </c>
      <c r="B77" s="49" t="s">
        <v>139</v>
      </c>
      <c r="C77" s="50" t="s">
        <v>192</v>
      </c>
      <c r="D77" s="51">
        <v>25</v>
      </c>
      <c r="E77" s="51" t="s">
        <v>154</v>
      </c>
      <c r="F77" s="51">
        <v>327.36</v>
      </c>
      <c r="G77" s="52"/>
      <c r="H77" s="52"/>
      <c r="I77" s="53" t="s">
        <v>34</v>
      </c>
      <c r="J77" s="54">
        <f>IF(I77="Less(-)",-1,1)</f>
        <v>1</v>
      </c>
      <c r="K77" s="52" t="s">
        <v>35</v>
      </c>
      <c r="L77" s="52" t="s">
        <v>4</v>
      </c>
      <c r="M77" s="55"/>
      <c r="N77" s="52"/>
      <c r="O77" s="52"/>
      <c r="P77" s="56"/>
      <c r="Q77" s="52"/>
      <c r="R77" s="52"/>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3">
        <f>ROUND(total_amount_ba($B$2,$D$2,D77,F77,J77,K77,M77),0)</f>
        <v>8184</v>
      </c>
      <c r="BB77" s="57">
        <f>BA77+SUM(N77:AZ77)</f>
        <v>8184</v>
      </c>
      <c r="BC77" s="58" t="str">
        <f>SpellNumber(L77,BB77)</f>
        <v>INR  Eight Thousand One Hundred &amp; Eighty Four  Only</v>
      </c>
      <c r="IA77" s="17">
        <v>65</v>
      </c>
      <c r="IB77" s="17" t="s">
        <v>139</v>
      </c>
      <c r="ID77" s="17">
        <v>25</v>
      </c>
      <c r="IE77" s="18" t="s">
        <v>154</v>
      </c>
      <c r="IF77" s="18"/>
      <c r="IG77" s="18"/>
      <c r="IH77" s="18"/>
      <c r="II77" s="18"/>
    </row>
    <row r="78" spans="1:243" s="17" customFormat="1" ht="25.5">
      <c r="A78" s="48">
        <v>66</v>
      </c>
      <c r="B78" s="49" t="s">
        <v>140</v>
      </c>
      <c r="C78" s="50" t="s">
        <v>193</v>
      </c>
      <c r="D78" s="51">
        <v>25</v>
      </c>
      <c r="E78" s="51" t="s">
        <v>154</v>
      </c>
      <c r="F78" s="51">
        <v>494.17</v>
      </c>
      <c r="G78" s="52"/>
      <c r="H78" s="52"/>
      <c r="I78" s="53" t="s">
        <v>34</v>
      </c>
      <c r="J78" s="54">
        <f>IF(I78="Less(-)",-1,1)</f>
        <v>1</v>
      </c>
      <c r="K78" s="52" t="s">
        <v>35</v>
      </c>
      <c r="L78" s="52" t="s">
        <v>4</v>
      </c>
      <c r="M78" s="55"/>
      <c r="N78" s="52"/>
      <c r="O78" s="52"/>
      <c r="P78" s="56"/>
      <c r="Q78" s="52"/>
      <c r="R78" s="52"/>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3">
        <f>ROUND(total_amount_ba($B$2,$D$2,D78,F78,J78,K78,M78),0)</f>
        <v>12354</v>
      </c>
      <c r="BB78" s="57">
        <f>BA78+SUM(N78:AZ78)</f>
        <v>12354</v>
      </c>
      <c r="BC78" s="58" t="str">
        <f>SpellNumber(L78,BB78)</f>
        <v>INR  Twelve Thousand Three Hundred &amp; Fifty Four  Only</v>
      </c>
      <c r="IA78" s="17">
        <v>66</v>
      </c>
      <c r="IB78" s="17" t="s">
        <v>140</v>
      </c>
      <c r="ID78" s="17">
        <v>25</v>
      </c>
      <c r="IE78" s="18" t="s">
        <v>154</v>
      </c>
      <c r="IF78" s="18"/>
      <c r="IG78" s="18"/>
      <c r="IH78" s="18"/>
      <c r="II78" s="18"/>
    </row>
    <row r="79" spans="1:243" s="17" customFormat="1" ht="51">
      <c r="A79" s="48">
        <v>67</v>
      </c>
      <c r="B79" s="49" t="s">
        <v>141</v>
      </c>
      <c r="C79" s="50" t="s">
        <v>194</v>
      </c>
      <c r="D79" s="60"/>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2"/>
      <c r="IA79" s="17">
        <v>67</v>
      </c>
      <c r="IB79" s="17" t="s">
        <v>141</v>
      </c>
      <c r="IE79" s="18"/>
      <c r="IF79" s="18"/>
      <c r="IG79" s="18"/>
      <c r="IH79" s="18"/>
      <c r="II79" s="18"/>
    </row>
    <row r="80" spans="1:243" s="17" customFormat="1" ht="25.5">
      <c r="A80" s="48">
        <v>68</v>
      </c>
      <c r="B80" s="49" t="s">
        <v>142</v>
      </c>
      <c r="C80" s="50" t="s">
        <v>195</v>
      </c>
      <c r="D80" s="51">
        <v>10</v>
      </c>
      <c r="E80" s="51" t="s">
        <v>154</v>
      </c>
      <c r="F80" s="51">
        <v>425.43</v>
      </c>
      <c r="G80" s="52"/>
      <c r="H80" s="52"/>
      <c r="I80" s="53" t="s">
        <v>34</v>
      </c>
      <c r="J80" s="54">
        <f aca="true" t="shared" si="0" ref="J80:J91">IF(I80="Less(-)",-1,1)</f>
        <v>1</v>
      </c>
      <c r="K80" s="52" t="s">
        <v>35</v>
      </c>
      <c r="L80" s="52" t="s">
        <v>4</v>
      </c>
      <c r="M80" s="55"/>
      <c r="N80" s="52"/>
      <c r="O80" s="52"/>
      <c r="P80" s="56"/>
      <c r="Q80" s="52"/>
      <c r="R80" s="52"/>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3">
        <f aca="true" t="shared" si="1" ref="BA80:BA91">ROUND(total_amount_ba($B$2,$D$2,D80,F80,J80,K80,M80),0)</f>
        <v>4254</v>
      </c>
      <c r="BB80" s="57">
        <f aca="true" t="shared" si="2" ref="BB80:BB91">BA80+SUM(N80:AZ80)</f>
        <v>4254</v>
      </c>
      <c r="BC80" s="58" t="str">
        <f aca="true" t="shared" si="3" ref="BC80:BC91">SpellNumber(L80,BB80)</f>
        <v>INR  Four Thousand Two Hundred &amp; Fifty Four  Only</v>
      </c>
      <c r="IA80" s="17">
        <v>68</v>
      </c>
      <c r="IB80" s="17" t="s">
        <v>142</v>
      </c>
      <c r="ID80" s="17">
        <v>10</v>
      </c>
      <c r="IE80" s="18" t="s">
        <v>154</v>
      </c>
      <c r="IF80" s="18"/>
      <c r="IG80" s="18"/>
      <c r="IH80" s="18"/>
      <c r="II80" s="18"/>
    </row>
    <row r="81" spans="1:243" s="17" customFormat="1" ht="38.25">
      <c r="A81" s="48">
        <v>69</v>
      </c>
      <c r="B81" s="49" t="s">
        <v>143</v>
      </c>
      <c r="C81" s="50" t="s">
        <v>196</v>
      </c>
      <c r="D81" s="60"/>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2"/>
      <c r="IA81" s="17">
        <v>69</v>
      </c>
      <c r="IB81" s="17" t="s">
        <v>143</v>
      </c>
      <c r="IE81" s="18"/>
      <c r="IF81" s="18"/>
      <c r="IG81" s="18"/>
      <c r="IH81" s="18"/>
      <c r="II81" s="18"/>
    </row>
    <row r="82" spans="1:243" s="17" customFormat="1" ht="25.5">
      <c r="A82" s="48">
        <v>70</v>
      </c>
      <c r="B82" s="49" t="s">
        <v>144</v>
      </c>
      <c r="C82" s="50" t="s">
        <v>197</v>
      </c>
      <c r="D82" s="51">
        <v>2</v>
      </c>
      <c r="E82" s="51" t="s">
        <v>153</v>
      </c>
      <c r="F82" s="51">
        <v>663.83</v>
      </c>
      <c r="G82" s="52"/>
      <c r="H82" s="52"/>
      <c r="I82" s="53" t="s">
        <v>34</v>
      </c>
      <c r="J82" s="54">
        <f t="shared" si="0"/>
        <v>1</v>
      </c>
      <c r="K82" s="52" t="s">
        <v>35</v>
      </c>
      <c r="L82" s="52" t="s">
        <v>4</v>
      </c>
      <c r="M82" s="55"/>
      <c r="N82" s="52"/>
      <c r="O82" s="52"/>
      <c r="P82" s="56"/>
      <c r="Q82" s="52"/>
      <c r="R82" s="52"/>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3">
        <f t="shared" si="1"/>
        <v>1328</v>
      </c>
      <c r="BB82" s="57">
        <f t="shared" si="2"/>
        <v>1328</v>
      </c>
      <c r="BC82" s="58" t="str">
        <f t="shared" si="3"/>
        <v>INR  One Thousand Three Hundred &amp; Twenty Eight  Only</v>
      </c>
      <c r="IA82" s="17">
        <v>70</v>
      </c>
      <c r="IB82" s="17" t="s">
        <v>144</v>
      </c>
      <c r="IC82" s="17" t="s">
        <v>70</v>
      </c>
      <c r="ID82" s="17">
        <v>2</v>
      </c>
      <c r="IE82" s="18" t="s">
        <v>153</v>
      </c>
      <c r="IF82" s="18"/>
      <c r="IG82" s="18"/>
      <c r="IH82" s="18"/>
      <c r="II82" s="18"/>
    </row>
    <row r="83" spans="1:243" s="17" customFormat="1" ht="25.5">
      <c r="A83" s="48">
        <v>71</v>
      </c>
      <c r="B83" s="49" t="s">
        <v>145</v>
      </c>
      <c r="C83" s="50" t="s">
        <v>198</v>
      </c>
      <c r="D83" s="60"/>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2"/>
      <c r="IA83" s="17">
        <v>71</v>
      </c>
      <c r="IB83" s="17" t="s">
        <v>145</v>
      </c>
      <c r="IC83" s="17" t="s">
        <v>71</v>
      </c>
      <c r="IE83" s="18"/>
      <c r="IF83" s="18"/>
      <c r="IG83" s="18"/>
      <c r="IH83" s="18"/>
      <c r="II83" s="18"/>
    </row>
    <row r="84" spans="1:243" s="17" customFormat="1" ht="14.25">
      <c r="A84" s="48">
        <v>72</v>
      </c>
      <c r="B84" s="49" t="s">
        <v>146</v>
      </c>
      <c r="C84" s="50" t="s">
        <v>199</v>
      </c>
      <c r="D84" s="51">
        <v>2</v>
      </c>
      <c r="E84" s="51" t="s">
        <v>153</v>
      </c>
      <c r="F84" s="51">
        <v>404.87</v>
      </c>
      <c r="G84" s="52"/>
      <c r="H84" s="52"/>
      <c r="I84" s="53" t="s">
        <v>34</v>
      </c>
      <c r="J84" s="54">
        <f t="shared" si="0"/>
        <v>1</v>
      </c>
      <c r="K84" s="52" t="s">
        <v>35</v>
      </c>
      <c r="L84" s="52" t="s">
        <v>4</v>
      </c>
      <c r="M84" s="55"/>
      <c r="N84" s="52"/>
      <c r="O84" s="52"/>
      <c r="P84" s="56"/>
      <c r="Q84" s="52"/>
      <c r="R84" s="52"/>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3">
        <f t="shared" si="1"/>
        <v>810</v>
      </c>
      <c r="BB84" s="57">
        <f t="shared" si="2"/>
        <v>810</v>
      </c>
      <c r="BC84" s="58" t="str">
        <f t="shared" si="3"/>
        <v>INR  Eight Hundred &amp; Ten  Only</v>
      </c>
      <c r="IA84" s="17">
        <v>72</v>
      </c>
      <c r="IB84" s="17" t="s">
        <v>146</v>
      </c>
      <c r="IC84" s="17" t="s">
        <v>72</v>
      </c>
      <c r="ID84" s="17">
        <v>2</v>
      </c>
      <c r="IE84" s="18" t="s">
        <v>153</v>
      </c>
      <c r="IF84" s="18"/>
      <c r="IG84" s="18"/>
      <c r="IH84" s="18"/>
      <c r="II84" s="18"/>
    </row>
    <row r="85" spans="1:243" s="17" customFormat="1" ht="38.25">
      <c r="A85" s="48">
        <v>73</v>
      </c>
      <c r="B85" s="49" t="s">
        <v>147</v>
      </c>
      <c r="C85" s="50" t="s">
        <v>200</v>
      </c>
      <c r="D85" s="60"/>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2"/>
      <c r="IA85" s="17">
        <v>73</v>
      </c>
      <c r="IB85" s="17" t="s">
        <v>147</v>
      </c>
      <c r="IC85" s="17" t="s">
        <v>73</v>
      </c>
      <c r="IE85" s="18"/>
      <c r="IF85" s="18"/>
      <c r="IG85" s="18"/>
      <c r="IH85" s="18"/>
      <c r="II85" s="18"/>
    </row>
    <row r="86" spans="1:243" s="17" customFormat="1" ht="25.5">
      <c r="A86" s="48">
        <v>74</v>
      </c>
      <c r="B86" s="49" t="s">
        <v>148</v>
      </c>
      <c r="C86" s="50" t="s">
        <v>201</v>
      </c>
      <c r="D86" s="51">
        <v>4</v>
      </c>
      <c r="E86" s="51" t="s">
        <v>153</v>
      </c>
      <c r="F86" s="51">
        <v>621.13</v>
      </c>
      <c r="G86" s="52"/>
      <c r="H86" s="52"/>
      <c r="I86" s="53" t="s">
        <v>34</v>
      </c>
      <c r="J86" s="54">
        <f t="shared" si="0"/>
        <v>1</v>
      </c>
      <c r="K86" s="52" t="s">
        <v>35</v>
      </c>
      <c r="L86" s="52" t="s">
        <v>4</v>
      </c>
      <c r="M86" s="55"/>
      <c r="N86" s="52"/>
      <c r="O86" s="52"/>
      <c r="P86" s="56"/>
      <c r="Q86" s="52"/>
      <c r="R86" s="52"/>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3">
        <f t="shared" si="1"/>
        <v>2485</v>
      </c>
      <c r="BB86" s="57">
        <f t="shared" si="2"/>
        <v>2485</v>
      </c>
      <c r="BC86" s="58" t="str">
        <f t="shared" si="3"/>
        <v>INR  Two Thousand Four Hundred &amp; Eighty Five  Only</v>
      </c>
      <c r="IA86" s="17">
        <v>74</v>
      </c>
      <c r="IB86" s="17" t="s">
        <v>148</v>
      </c>
      <c r="IC86" s="17" t="s">
        <v>74</v>
      </c>
      <c r="ID86" s="17">
        <v>4</v>
      </c>
      <c r="IE86" s="18" t="s">
        <v>153</v>
      </c>
      <c r="IF86" s="18"/>
      <c r="IG86" s="18"/>
      <c r="IH86" s="18"/>
      <c r="II86" s="18"/>
    </row>
    <row r="87" spans="1:243" s="17" customFormat="1" ht="25.5">
      <c r="A87" s="48">
        <v>75</v>
      </c>
      <c r="B87" s="49" t="s">
        <v>149</v>
      </c>
      <c r="C87" s="50" t="s">
        <v>202</v>
      </c>
      <c r="D87" s="60"/>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2"/>
      <c r="IA87" s="17">
        <v>75</v>
      </c>
      <c r="IB87" s="17" t="s">
        <v>149</v>
      </c>
      <c r="IC87" s="17" t="s">
        <v>75</v>
      </c>
      <c r="IE87" s="18"/>
      <c r="IF87" s="18"/>
      <c r="IG87" s="18"/>
      <c r="IH87" s="18"/>
      <c r="II87" s="18"/>
    </row>
    <row r="88" spans="1:243" s="17" customFormat="1" ht="14.25">
      <c r="A88" s="48">
        <v>76</v>
      </c>
      <c r="B88" s="49" t="s">
        <v>148</v>
      </c>
      <c r="C88" s="50" t="s">
        <v>203</v>
      </c>
      <c r="D88" s="51">
        <v>4</v>
      </c>
      <c r="E88" s="51" t="s">
        <v>153</v>
      </c>
      <c r="F88" s="51">
        <v>521.48</v>
      </c>
      <c r="G88" s="52"/>
      <c r="H88" s="52"/>
      <c r="I88" s="53" t="s">
        <v>34</v>
      </c>
      <c r="J88" s="54">
        <f t="shared" si="0"/>
        <v>1</v>
      </c>
      <c r="K88" s="52" t="s">
        <v>35</v>
      </c>
      <c r="L88" s="52" t="s">
        <v>4</v>
      </c>
      <c r="M88" s="55"/>
      <c r="N88" s="52"/>
      <c r="O88" s="52"/>
      <c r="P88" s="56"/>
      <c r="Q88" s="52"/>
      <c r="R88" s="52"/>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3">
        <f t="shared" si="1"/>
        <v>2086</v>
      </c>
      <c r="BB88" s="57">
        <f t="shared" si="2"/>
        <v>2086</v>
      </c>
      <c r="BC88" s="58" t="str">
        <f t="shared" si="3"/>
        <v>INR  Two Thousand  &amp;Eighty Six  Only</v>
      </c>
      <c r="IA88" s="17">
        <v>76</v>
      </c>
      <c r="IB88" s="17" t="s">
        <v>148</v>
      </c>
      <c r="IC88" s="17" t="s">
        <v>76</v>
      </c>
      <c r="ID88" s="17">
        <v>4</v>
      </c>
      <c r="IE88" s="18" t="s">
        <v>153</v>
      </c>
      <c r="IF88" s="18"/>
      <c r="IG88" s="18"/>
      <c r="IH88" s="18"/>
      <c r="II88" s="18"/>
    </row>
    <row r="89" spans="1:243" s="17" customFormat="1" ht="25.5">
      <c r="A89" s="48">
        <v>77</v>
      </c>
      <c r="B89" s="49" t="s">
        <v>150</v>
      </c>
      <c r="C89" s="50" t="s">
        <v>204</v>
      </c>
      <c r="D89" s="60"/>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2"/>
      <c r="IA89" s="17">
        <v>77</v>
      </c>
      <c r="IB89" s="17" t="s">
        <v>150</v>
      </c>
      <c r="IC89" s="17" t="s">
        <v>77</v>
      </c>
      <c r="IE89" s="18"/>
      <c r="IF89" s="18"/>
      <c r="IG89" s="18"/>
      <c r="IH89" s="18"/>
      <c r="II89" s="18"/>
    </row>
    <row r="90" spans="1:243" s="17" customFormat="1" ht="25.5">
      <c r="A90" s="48">
        <v>78</v>
      </c>
      <c r="B90" s="49" t="s">
        <v>151</v>
      </c>
      <c r="C90" s="50" t="s">
        <v>205</v>
      </c>
      <c r="D90" s="51">
        <v>2</v>
      </c>
      <c r="E90" s="51" t="s">
        <v>153</v>
      </c>
      <c r="F90" s="51">
        <v>438.71</v>
      </c>
      <c r="G90" s="52"/>
      <c r="H90" s="52"/>
      <c r="I90" s="53" t="s">
        <v>34</v>
      </c>
      <c r="J90" s="54">
        <f t="shared" si="0"/>
        <v>1</v>
      </c>
      <c r="K90" s="52" t="s">
        <v>35</v>
      </c>
      <c r="L90" s="52" t="s">
        <v>4</v>
      </c>
      <c r="M90" s="55"/>
      <c r="N90" s="52"/>
      <c r="O90" s="52"/>
      <c r="P90" s="56"/>
      <c r="Q90" s="52"/>
      <c r="R90" s="52"/>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3">
        <f t="shared" si="1"/>
        <v>877</v>
      </c>
      <c r="BB90" s="57">
        <f t="shared" si="2"/>
        <v>877</v>
      </c>
      <c r="BC90" s="58" t="str">
        <f t="shared" si="3"/>
        <v>INR  Eight Hundred &amp; Seventy Seven  Only</v>
      </c>
      <c r="IA90" s="17">
        <v>78</v>
      </c>
      <c r="IB90" s="17" t="s">
        <v>151</v>
      </c>
      <c r="IC90" s="17" t="s">
        <v>78</v>
      </c>
      <c r="ID90" s="17">
        <v>2</v>
      </c>
      <c r="IE90" s="18" t="s">
        <v>153</v>
      </c>
      <c r="IF90" s="18"/>
      <c r="IG90" s="18"/>
      <c r="IH90" s="18"/>
      <c r="II90" s="18"/>
    </row>
    <row r="91" spans="1:243" s="17" customFormat="1" ht="63.75">
      <c r="A91" s="48">
        <v>79</v>
      </c>
      <c r="B91" s="49" t="s">
        <v>152</v>
      </c>
      <c r="C91" s="50" t="s">
        <v>206</v>
      </c>
      <c r="D91" s="51">
        <v>2</v>
      </c>
      <c r="E91" s="51" t="s">
        <v>153</v>
      </c>
      <c r="F91" s="51">
        <v>330.64</v>
      </c>
      <c r="G91" s="52"/>
      <c r="H91" s="52"/>
      <c r="I91" s="53" t="s">
        <v>34</v>
      </c>
      <c r="J91" s="54">
        <f t="shared" si="0"/>
        <v>1</v>
      </c>
      <c r="K91" s="52" t="s">
        <v>35</v>
      </c>
      <c r="L91" s="52" t="s">
        <v>4</v>
      </c>
      <c r="M91" s="55"/>
      <c r="N91" s="52"/>
      <c r="O91" s="52"/>
      <c r="P91" s="56"/>
      <c r="Q91" s="52"/>
      <c r="R91" s="52"/>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3">
        <f t="shared" si="1"/>
        <v>661</v>
      </c>
      <c r="BB91" s="57">
        <f t="shared" si="2"/>
        <v>661</v>
      </c>
      <c r="BC91" s="58" t="str">
        <f t="shared" si="3"/>
        <v>INR  Six Hundred &amp; Sixty One  Only</v>
      </c>
      <c r="IA91" s="17">
        <v>79</v>
      </c>
      <c r="IB91" s="17" t="s">
        <v>152</v>
      </c>
      <c r="IC91" s="17" t="s">
        <v>79</v>
      </c>
      <c r="ID91" s="17">
        <v>2</v>
      </c>
      <c r="IE91" s="18" t="s">
        <v>153</v>
      </c>
      <c r="IF91" s="18"/>
      <c r="IG91" s="18"/>
      <c r="IH91" s="18"/>
      <c r="II91" s="18"/>
    </row>
    <row r="92" spans="1:55" ht="48" customHeight="1">
      <c r="A92" s="47" t="s">
        <v>36</v>
      </c>
      <c r="B92" s="24"/>
      <c r="C92" s="25"/>
      <c r="D92" s="30"/>
      <c r="E92" s="30"/>
      <c r="F92" s="30"/>
      <c r="G92" s="30"/>
      <c r="H92" s="31"/>
      <c r="I92" s="31"/>
      <c r="J92" s="31"/>
      <c r="K92" s="31"/>
      <c r="L92" s="32"/>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4">
        <f>SUM(BA13:BA91)</f>
        <v>443360</v>
      </c>
      <c r="BB92" s="35" t="e">
        <f>SUM(#REF!)</f>
        <v>#REF!</v>
      </c>
      <c r="BC92" s="36" t="str">
        <f>SpellNumber(L92,BA92)</f>
        <v>  Four Lakh Forty Three Thousand Three Hundred &amp; Sixty  Only</v>
      </c>
    </row>
    <row r="93" spans="1:55" ht="24" customHeight="1">
      <c r="A93" s="22" t="s">
        <v>37</v>
      </c>
      <c r="B93" s="26"/>
      <c r="C93" s="27"/>
      <c r="D93" s="37"/>
      <c r="E93" s="38" t="s">
        <v>42</v>
      </c>
      <c r="F93" s="28"/>
      <c r="G93" s="39"/>
      <c r="H93" s="40"/>
      <c r="I93" s="40"/>
      <c r="J93" s="40"/>
      <c r="K93" s="37"/>
      <c r="L93" s="41"/>
      <c r="M93" s="42"/>
      <c r="N93" s="43"/>
      <c r="O93" s="33"/>
      <c r="P93" s="33"/>
      <c r="Q93" s="33"/>
      <c r="R93" s="33"/>
      <c r="S93" s="3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4">
        <f>IF(ISBLANK(F93),0,IF(E93="Excess (+)",ROUND(BA92+(BA92*F93),2),IF(E93="Less (-)",ROUND(BA92+(BA92*F93*(-1)),2),IF(E93="At Par",BA92,0))))</f>
        <v>0</v>
      </c>
      <c r="BB93" s="45">
        <f>ROUND(BA93,0)</f>
        <v>0</v>
      </c>
      <c r="BC93" s="46" t="str">
        <f>SpellNumber($E$2,BB93)</f>
        <v>INR Zero Only</v>
      </c>
    </row>
    <row r="94" spans="1:55" ht="18" customHeight="1">
      <c r="A94" s="21" t="s">
        <v>38</v>
      </c>
      <c r="B94" s="29"/>
      <c r="C94" s="67" t="str">
        <f>SpellNumber($E$2,BB93)</f>
        <v>INR Zero Only</v>
      </c>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row>
  </sheetData>
  <sheetProtection password="D850" sheet="1"/>
  <autoFilter ref="A11:BC94"/>
  <mergeCells count="48">
    <mergeCell ref="D81:BC81"/>
    <mergeCell ref="D85:BC85"/>
    <mergeCell ref="D87:BC87"/>
    <mergeCell ref="D89:BC89"/>
    <mergeCell ref="D70:BC70"/>
    <mergeCell ref="D72:BC72"/>
    <mergeCell ref="D73:BC73"/>
    <mergeCell ref="D75:BC75"/>
    <mergeCell ref="D76:BC76"/>
    <mergeCell ref="D79:BC79"/>
    <mergeCell ref="D41:BC41"/>
    <mergeCell ref="D46:BC46"/>
    <mergeCell ref="D50:BC50"/>
    <mergeCell ref="D52:BC52"/>
    <mergeCell ref="D65:BC65"/>
    <mergeCell ref="D69:BC69"/>
    <mergeCell ref="D30:BC30"/>
    <mergeCell ref="D32:BC32"/>
    <mergeCell ref="D34:BC34"/>
    <mergeCell ref="D35:BC35"/>
    <mergeCell ref="D37:BC37"/>
    <mergeCell ref="D38:BC38"/>
    <mergeCell ref="D20:BC20"/>
    <mergeCell ref="D21:BC21"/>
    <mergeCell ref="D23:BC23"/>
    <mergeCell ref="D24:BC24"/>
    <mergeCell ref="D25:BC25"/>
    <mergeCell ref="D29:BC29"/>
    <mergeCell ref="D48:BC48"/>
    <mergeCell ref="D39:BC39"/>
    <mergeCell ref="C94:BC94"/>
    <mergeCell ref="A9:BC9"/>
    <mergeCell ref="D83:BC83"/>
    <mergeCell ref="D43:BC43"/>
    <mergeCell ref="D55:BC55"/>
    <mergeCell ref="D58:BC58"/>
    <mergeCell ref="D15:BC15"/>
    <mergeCell ref="D18:BC18"/>
    <mergeCell ref="D59:BC59"/>
    <mergeCell ref="D63:BC63"/>
    <mergeCell ref="A1:L1"/>
    <mergeCell ref="A4:BC4"/>
    <mergeCell ref="A5:BC5"/>
    <mergeCell ref="A6:BC6"/>
    <mergeCell ref="A7:BC7"/>
    <mergeCell ref="B8:BC8"/>
    <mergeCell ref="D13:BC13"/>
    <mergeCell ref="D45:BC45"/>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3">
      <formula1>IF(E93="Select",-1,IF(E93="At Par",0,0))</formula1>
      <formula2>IF(E93="Select",-1,IF(E93="At Par",0,0.99))</formula2>
    </dataValidation>
    <dataValidation type="list" allowBlank="1" showErrorMessage="1" sqref="E9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3">
      <formula1>0</formula1>
      <formula2>99.9</formula2>
    </dataValidation>
    <dataValidation type="list" allowBlank="1" showErrorMessage="1" sqref="D13 K14 D15 K16:K17 D18 K19 D20:D21 K22 D23:D25 K26:K28 D29:D30 K31 D32 K33 D34:D35 K36 D37:D39 K40 D41 K42 D43 K44 D45:D46 K47 D48 K49 D50 K51 D52 K53:K54 D55 K56:K57 D58:D59 K60:K62 D63 K64 D65 K66:K68 D69:D70 K71 D72:D73 K74 D75:D76 K77:K78 D79 K80 D81 K82 D83 K84 D85 K86 D87 K88 K90:K91 D8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G16:H17 G19:H19 G22:H22 G26:H28 G31:H31 G33:H33 G36:H36 G40:H40 G42:H42 G44:H44 G47:H47 G49:H49 G51:H51 G53:H54 G56:H57 G60:H62 G64:H64 G66:H68 G71:H71 G74:H74 G77:H78 G80:H80 G82:H82 G84:H84 G86:H86 G88:H88 G90:H91">
      <formula1>0</formula1>
      <formula2>999999999999999</formula2>
    </dataValidation>
    <dataValidation allowBlank="1" showInputMessage="1" showErrorMessage="1" promptTitle="Addition / Deduction" prompt="Please Choose the correct One" sqref="J14 J16:J17 J19 J22 J26:J28 J31 J33 J36 J40 J42 J44 J47 J49 J51 J53:J54 J56:J57 J60:J62 J64 J66:J68 J71 J74 J77:J78 J80 J82 J84 J86 J88 J90:J91">
      <formula1>0</formula1>
      <formula2>0</formula2>
    </dataValidation>
    <dataValidation type="list" showErrorMessage="1" sqref="I14 I16:I17 I19 I22 I26:I28 I31 I33 I36 I40 I42 I44 I47 I49 I51 I53:I54 I56:I57 I60:I62 I64 I66:I68 I71 I74 I77:I78 I80 I82 I84 I86 I88 I90:I9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7 N19:O19 N22:O22 N26:O28 N31:O31 N33:O33 N36:O36 N40:O40 N42:O42 N44:O44 N47:O47 N49:O49 N51:O51 N53:O54 N56:O57 N60:O62 N64:O64 N66:O68 N71:O71 N74:O74 N77:O78 N80:O80 N82:O82 N84:O84 N86:O86 N88:O88 N90:O9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R17 R19 R22 R26:R28 R31 R33 R36 R40 R42 R44 R47 R49 R51 R53:R54 R56:R57 R60:R62 R64 R66:R68 R71 R74 R77:R78 R80 R82 R84 R86 R88 R90:R9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Q17 Q19 Q22 Q26:Q28 Q31 Q33 Q36 Q40 Q42 Q44 Q47 Q49 Q51 Q53:Q54 Q56:Q57 Q60:Q62 Q64 Q66:Q68 Q71 Q74 Q77:Q78 Q80 Q82 Q84 Q86 Q88 Q90:Q9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M17 M19 M22 M26:M28 M31 M33 M36 M40 M42 M44 M47 M49 M51 M53:M54 M56:M57 M60:M62 M64 M66:M68 M71 M74 M77:M78 M80 M82 M84 M86 M88 M90:M9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6:F17 F19 F22 F26:F28 F31 F33 F36 F40 F42 F44 F47 F49 F51 F53:F54 F56:F57 F60:F62 F64 F66:F68 F71 F74 F77:F78 F80 F82 F84 F86 F88 F90:F91">
      <formula1>0</formula1>
      <formula2>999999999999999</formula2>
    </dataValidation>
    <dataValidation type="list" allowBlank="1" showInputMessage="1" showErrorMessage="1" sqref="L13:L91">
      <formula1>"INR"</formula1>
    </dataValidation>
    <dataValidation allowBlank="1" showInputMessage="1" showErrorMessage="1" promptTitle="Itemcode/Make" prompt="Please enter text" sqref="C13:C91">
      <formula1>0</formula1>
      <formula2>0</formula2>
    </dataValidation>
  </dataValidations>
  <printOptions/>
  <pageMargins left="0.45" right="0.2" top="0.25" bottom="0.25" header="0.511805555555556" footer="0.511805555555556"/>
  <pageSetup fitToHeight="0" fitToWidth="1" horizontalDpi="300" verticalDpi="300" orientation="portrait" paperSize="9" scale="6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69" t="s">
        <v>39</v>
      </c>
      <c r="F6" s="69"/>
      <c r="G6" s="69"/>
      <c r="H6" s="69"/>
      <c r="I6" s="69"/>
      <c r="J6" s="69"/>
      <c r="K6" s="69"/>
    </row>
    <row r="7" spans="5:11" ht="15">
      <c r="E7" s="70"/>
      <c r="F7" s="70"/>
      <c r="G7" s="70"/>
      <c r="H7" s="70"/>
      <c r="I7" s="70"/>
      <c r="J7" s="70"/>
      <c r="K7" s="70"/>
    </row>
    <row r="8" spans="5:11" ht="15">
      <c r="E8" s="70"/>
      <c r="F8" s="70"/>
      <c r="G8" s="70"/>
      <c r="H8" s="70"/>
      <c r="I8" s="70"/>
      <c r="J8" s="70"/>
      <c r="K8" s="70"/>
    </row>
    <row r="9" spans="5:11" ht="15">
      <c r="E9" s="70"/>
      <c r="F9" s="70"/>
      <c r="G9" s="70"/>
      <c r="H9" s="70"/>
      <c r="I9" s="70"/>
      <c r="J9" s="70"/>
      <c r="K9" s="70"/>
    </row>
    <row r="10" spans="5:11" ht="15">
      <c r="E10" s="70"/>
      <c r="F10" s="70"/>
      <c r="G10" s="70"/>
      <c r="H10" s="70"/>
      <c r="I10" s="70"/>
      <c r="J10" s="70"/>
      <c r="K10" s="70"/>
    </row>
    <row r="11" spans="5:11" ht="15">
      <c r="E11" s="70"/>
      <c r="F11" s="70"/>
      <c r="G11" s="70"/>
      <c r="H11" s="70"/>
      <c r="I11" s="70"/>
      <c r="J11" s="70"/>
      <c r="K11" s="70"/>
    </row>
    <row r="12" spans="5:11" ht="15">
      <c r="E12" s="70"/>
      <c r="F12" s="70"/>
      <c r="G12" s="70"/>
      <c r="H12" s="70"/>
      <c r="I12" s="70"/>
      <c r="J12" s="70"/>
      <c r="K12" s="70"/>
    </row>
    <row r="13" spans="5:11" ht="15">
      <c r="E13" s="70"/>
      <c r="F13" s="70"/>
      <c r="G13" s="70"/>
      <c r="H13" s="70"/>
      <c r="I13" s="70"/>
      <c r="J13" s="70"/>
      <c r="K13" s="70"/>
    </row>
    <row r="14" spans="5:11" ht="1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cp:lastModifiedBy>
  <cp:lastPrinted>2024-05-22T09:05:35Z</cp:lastPrinted>
  <dcterms:created xsi:type="dcterms:W3CDTF">2009-01-30T06:42:42Z</dcterms:created>
  <dcterms:modified xsi:type="dcterms:W3CDTF">2024-05-22T11:28:04Z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