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65"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'BoQ1'!$A$11:$BC$141</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'BoQ1'!$A$1:$BC$141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<sst xmlns="http://schemas.openxmlformats.org/spreadsheetml/2006/main" count="888" uniqueCount="300">
  <si>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</si>
  <si>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</si>
  <si>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</si>
  <si>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</si>
  <si>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</si>
  <si>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</si>
  <si>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</si>
  <si>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</si>
  <si>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</si>
  <si>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</si>
  <si>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</si>
  <si>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</si>
  <si>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</si>
  <si>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</si>
  <si>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</si>
  <si>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</si>
  <si>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</si>
  <si>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</si>
  <si>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</si>
  <si>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</si>
  <si>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</si>
  <si>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</si>
  <si>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</si>
  <si>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</si>
  <si>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</si>
  <si>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</si>
  <si>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</si>
  <si>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</si>
  <si>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</si>
  <si>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</si>
  <si>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</si>
  <si>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</si>
  <si>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</si>
  <si>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</si>
  <si>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</si>
  <si>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</si>
  <si>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</si>
  <si>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</si>
  <si>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</si>
  <si>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</si>
  <si>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</si>
  <si>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</si>
  <si>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</si>
  <si>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</si>
  <si>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</si>
  <si>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</si>
  <si>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</si>
  <si>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</si>
  <si>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</si>
  <si>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</si>
  <si>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</si>
  <si>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</si>
  <si>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</si>
  <si>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</si>
  <si>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</si>
  <si>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</si>
  <si>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</si>
  <si>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</si>
  <si>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</si>
  <si>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</si>
  <si>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</si>
  <si>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</si>
  <si>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</si>
  <si>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</si>
  <si>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</si>
  <si>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</si>
  <si>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</si>
  <si>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</si>
  <si>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</si>
  <si>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</si>
  <si>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</si>
  <si>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</si>
  <si>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</si>
  <si>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</si>
  <si>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</si>
  <si>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</si>
  <si>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</si>
  <si>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</si>
  <si>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</si>
  <si>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</si>
  <si>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</si>
  <si>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</si>
  <si>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</si>
  <si>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</si>
  <si>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</si>
  <si>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</si>
  <si>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</si>
  <si>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</si>
  <si>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</si>
  <si>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</si>
  <si>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</si>
  <si>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</si>
  <si>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</si>
  <si>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</si>
  <si>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</si>
  <si>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</si>
  <si>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</si>
  <si>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</si>
  <si>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</si>
  <si>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</si>
  <si>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</si>
  <si>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</si>
  <si>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</si>
  <si>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EARTH WORK</t>
  </si>
  <si>
    <t>All kinds of soil</t>
  </si>
  <si>
    <t>REINFORCED CEMENT CONCRETE</t>
  </si>
  <si>
    <t>Cement mortar 1:6 (1 cement : 6 coarse sand)</t>
  </si>
  <si>
    <t>STEEL WORK</t>
  </si>
  <si>
    <t>FINISHING</t>
  </si>
  <si>
    <t>12 mm cement plaster of mix :</t>
  </si>
  <si>
    <t>1:6 (1 cement: 6 coarse sand)</t>
  </si>
  <si>
    <t>15 mm cement plaster on rough side of single or half brick wall of mix:</t>
  </si>
  <si>
    <t>Two or more coats on new work</t>
  </si>
  <si>
    <t>Painting with synthetic enamel paint of approved brand and manufacture to give an even shade :</t>
  </si>
  <si>
    <t>cum</t>
  </si>
  <si>
    <t>sqm</t>
  </si>
  <si>
    <t>metre</t>
  </si>
  <si>
    <t>kg</t>
  </si>
  <si>
    <t>Brick work with common burnt clay F.P.S. (non modular) bricks of class designation 7.5 in foundation and plinth in:</t>
  </si>
  <si>
    <t>Structural steel work riveted, bolted or welded in built up sections, trusses and framed work, including cutting, hoisting, fixing in position and applying a priming coat of approved steel primer all complete.</t>
  </si>
  <si>
    <t>Tender Inviting Authority: DOIP, IIT Kanpur</t>
  </si>
  <si>
    <t>ROOFING</t>
  </si>
  <si>
    <t>each</t>
  </si>
  <si>
    <t>CEMENT CONCRETE (CAST IN SITU)</t>
  </si>
  <si>
    <t>1:2:4 (1 cement : 2 coarse sand (zone-III) derived from natural sources : 4 graded stone aggregate 20 mm nominal size derived from natural sources)</t>
  </si>
  <si>
    <t>Centering and shuttering including strutting, propping etc. and removal of form for</t>
  </si>
  <si>
    <t>MASONRY WORK</t>
  </si>
  <si>
    <t>Extra for providing and fixing wind ties of 40x 6 mm flat iron section.</t>
  </si>
  <si>
    <t>REPAIRS TO BUILDING</t>
  </si>
  <si>
    <t>Dismantling and Demolishing</t>
  </si>
  <si>
    <t>Name of Work: Miscellaneous civil construction and renovation works at ESB - III, UAV Lab and Flight Lab of IIT Kanpur</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</si>
  <si>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</si>
  <si>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</si>
  <si>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</si>
  <si>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</si>
  <si>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</si>
  <si>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</si>
  <si>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</si>
  <si>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</si>
  <si>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</si>
  <si>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</si>
  <si>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</si>
  <si>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</si>
  <si>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</si>
  <si>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</si>
  <si>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</si>
  <si>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</si>
  <si>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</si>
  <si>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</si>
  <si>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</si>
  <si>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</si>
  <si>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</si>
  <si>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</si>
  <si>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</si>
  <si>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</si>
  <si>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</si>
  <si>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</si>
  <si>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</si>
  <si>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</si>
  <si>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</si>
  <si>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</si>
  <si>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</si>
  <si>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</si>
  <si>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</si>
  <si>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</si>
  <si>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</si>
  <si>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</si>
  <si>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</si>
  <si>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</si>
  <si>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</si>
  <si>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</si>
  <si>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</si>
  <si>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</si>
  <si>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</si>
  <si>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</si>
  <si>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</si>
  <si>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</si>
  <si>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</si>
  <si>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</si>
  <si>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</si>
  <si>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</si>
  <si>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</si>
  <si>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</si>
  <si>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</si>
  <si>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</si>
  <si>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Pipes, cables etc. exceeding 80 mm dia. But not exceeding 300 mm dia</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</si>
  <si>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</si>
  <si>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</si>
  <si>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Filling available excavated earth (excluding rock) in trenches, plinth, sides of foundations etc. in layers not exceeding 20cm in depth, consolidating each deposited layer by ramming and watering, lead up to 50 m and lift upto 1.5 m.</t>
  </si>
  <si>
    <t>Providing and laying in position cement concrete of specified grade excluding the cost of centering and shuttering - All work up to plinth level :</t>
  </si>
  <si>
    <t>1:5:10 (1 cement : 5 coarse sand (zone-III) derived from natural sources : 10 graded stone aggregate 40 mm nominal size derived from natural sources)</t>
  </si>
  <si>
    <t>Providing and laying in position specified grade of reinforced cement concrete, excluding the cost of centering, shuttering, finishing and reinforcement - All work up to plinth level :</t>
  </si>
  <si>
    <t>1:2:4 (1 cement : 2 coarse sand (zone-III) derived from natural sources : 4 graded stone aggregate 20 mm nominal size de rived from natural sources)</t>
  </si>
  <si>
    <t>Suspended floors, roofs, landings, balconies and access platform</t>
  </si>
  <si>
    <t>Steel reinforcement for R.C.C. work including straightening, cutting, bending, placing in position and binding all complete above plinth level.</t>
  </si>
  <si>
    <t>Thermo-Mechanically Treated bars of grade Fe-500D or more.</t>
  </si>
  <si>
    <t>Half brick masonry with common burnt clay F.P.S. (non modular) bricks of class designation 7.5 in superstructure above plinth level up to floor V level.</t>
  </si>
  <si>
    <t>Cement mortar 1:4 (1 cement :4 coarse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</si>
  <si>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</si>
  <si>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</si>
  <si>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stone slab colour black, Cherry/Ruby red</t>
  </si>
  <si>
    <t>Area of slab over 0.50 sqm</t>
  </si>
  <si>
    <t>Providing edge moulding to 18 mm thick marble stone counters, Vanities etc., including machine polishing to edge to give high gloss finish etc. complete as per design approved by Engineer-in-Charge.</t>
  </si>
  <si>
    <t>Granite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</si>
  <si>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</si>
  <si>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 V. C. WORK</t>
  </si>
  <si>
    <t>Providing and fixing factory made uPVC white colour sliding glazed window upto 1.50 m in height dimension comprising of uPVC multi-chambered frame with in-built roller track and sash extruded profiles duly reinforced with 1.60 ± 0.2 mm thick  galvanized mild steel section made from roll forming process of required length (shape &amp; size according to uPVC profile),  appropriate dimension of uPVC extruded glazing beads and uPVC  extruded  interlocks, EPDM gasket, wool pile, zinc alloy (white powder coated) touch locks with hook, zinc alloy body with single nylon rollers (weight bearing capacity to be 40 kg), G.I fasteners 100 x 8 mm size for fixing frame to finished wall and necessary stainless steel screws etc. Profile of frame &amp; sash shall be mitred cut and fusion welded at all corners, including drilling of holes for fixing hardware's and drainage of water etc. After fixing frame the gap between frame and adjacent finished wall shall be filled with weather proof silicon sealent over backer rod  of required size and of approved quality, all complete as per approved drawing &amp; direction of Engineer-in-Charge.  (Single / double glass panes, wire mesh and silicon sealent shall be paid separately). Variation in profile dimension in higher side shall be accepted but no extra payment on this account shall be made.</t>
  </si>
  <si>
    <t>Two track two panels sliding window made of (small series) frame 52 x 44 mm &amp;sash 32 x 60 mm both having wall thickness of 1.9  ± 0.2 mm and single glazing bead of appropriate dimension. (Area of window upto 1.75 sqm)</t>
  </si>
  <si>
    <t>Steel work welded in built up sections/ framed work, including cutting, hoisting, fixing in position and applying a priming coat of approved steel primer using structural steel etc. as required.</t>
  </si>
  <si>
    <t>In stringers, treads, landings etc. of stair cases, including use of chequered plate wherever required, all complete</t>
  </si>
  <si>
    <t>Providing and fixing hand rail of approved size by welding etc. to steel ladder railing, balcony railing, staircase railing and similar works, including applying priming coat of approved steel primer.</t>
  </si>
  <si>
    <t>M.S. tube</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</si>
  <si>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</si>
  <si>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160 mm</t>
  </si>
  <si>
    <t>FLOORING</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</si>
  <si>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</si>
  <si>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</si>
  <si>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</si>
  <si>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Providing corrugated G.S. sheet roofing including vertical / curved surface fixed with polymer coated J or L hooks, bolts and nuts 8 mm diameter with bitumen and G.I. limpet washers or with G.I. limpet washers filled with white lead, including a coat of approved steel primer and two coats of approved paint on overlapping of sheets complete (up to any pitch in horizontal/ vertical or curved surfaces), excluding the cost of purlins, rafters and trusses and including cutting to size and shape wherever required.</t>
  </si>
  <si>
    <t>0.80 mm thick with zinc coating not less than 275 gm/m²</t>
  </si>
  <si>
    <t>Providing ridges or hips of width 60 cm overall width plain G.S. sheet fixed with polymer coated J or L hooks, bolts and nuts 8 mm dia G.I. limpet and bitumen washers complete.</t>
  </si>
  <si>
    <t>0.63 mm thick with zinc coating not less than 275 gm/m²</t>
  </si>
  <si>
    <t>Providing and fixing 15 cm wide, 45 cm overall semi-circular plain G.S. sheet gutter with iron brackets 40x3mm size, bolts, nuts and washers etc., including making necessary connections with rain water pipes complete.</t>
  </si>
  <si>
    <t>Providing and fixing on wall face unplasticised Rigid PVC rain water pipes conforming to IS : 13592 Type A, including jointing with seal ring conforming to IS : 5382, leaving 10 mm gap for thermal expansion, (i) Single socketed pipes.</t>
  </si>
  <si>
    <t>110 mm diameter</t>
  </si>
  <si>
    <t>Providing and fixing on wall face unplasticised - PVC moulded fittings/ accessories for unplasticised Rigid PVC rain water pipes conforming to IS : 13592 Type A, including jointing with seal ring conforming to IS : 5382, leaving 10 mm gap for thermal expansion.</t>
  </si>
  <si>
    <t>Bend 87.5°</t>
  </si>
  <si>
    <t>110 mm bend</t>
  </si>
  <si>
    <t>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t>
  </si>
  <si>
    <t>110 mm</t>
  </si>
  <si>
    <t>6 mm cement plaster of mix :</t>
  </si>
  <si>
    <t>1:3 (1 cement : 3 fine sand)</t>
  </si>
  <si>
    <t>Distempering with 1st quality acrylic distemper (ready mixed) having VOC content less than 50 gms/litre, of approved manufacturer, of required shade and colour complete, as per manufacturer's specification.</t>
  </si>
  <si>
    <t>Providing and applying white cement based putty of average thickness 1 mm, of approved brand and manufacturer, over the plastered wall surface to prepare the surface even and smooth complete.</t>
  </si>
  <si>
    <t>Distempering with 1st quality acrylic distember (Ready mix) having VOC content less than 50 grams/ litre  of approved brand and manufacture to give an even shade :</t>
  </si>
  <si>
    <t>Old work (one or more coats)</t>
  </si>
  <si>
    <t>Painting with synthetic enamel paint of approved brand and manufacture of required colour to give an even shade :</t>
  </si>
  <si>
    <t>One or more coats on old work</t>
  </si>
  <si>
    <t>Distempering with 1st quality acrylic  distemper (ready made) having VOC content less than 50 gm per ltr. of approved manufacturer and of required shade and colour complete. as per manufacturer's specification.</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</si>
  <si>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</si>
  <si>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</si>
  <si>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 in-charge .The elevational area of the scaffolding shall be measured for payment purpose .The payment will be made once irrespective of duration of scaffolding.</t>
  </si>
  <si>
    <t>Dismantling tile work in floors and roofs laid in cement mortar including stacking material within 50 metres lead.</t>
  </si>
  <si>
    <t>For thickness of tiles 10 mm to 25 mm</t>
  </si>
  <si>
    <t>For thickness of tiles above 25 mm and up to 40 mm</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</si>
  <si>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</si>
  <si>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SANITARY INSTALLATIONS</t>
  </si>
  <si>
    <t>Providing and fixing Stainless Steel A ISI 304 (18/8) kitchen sink as per IS:13983 with C.I. brackets and stainless steel plug 40 mm, including painting of fittings and brackets, cutting and making good the walls wherever required :</t>
  </si>
  <si>
    <t>Kitchen sink with drain board</t>
  </si>
  <si>
    <t>510x1040 mm bowl depth 250 mm</t>
  </si>
  <si>
    <t>Providing and fixing P.V.C. waste pipe for sink or wash basin including P.V.C. waste fittings complete.</t>
  </si>
  <si>
    <t>Flexible pipe</t>
  </si>
  <si>
    <t>32 mm dia</t>
  </si>
  <si>
    <t>WATER SUPPLY</t>
  </si>
  <si>
    <t>Providing and fixing G.I. pipes complete with G.I. fittings and clamps, i/c cutting and making good the walls etc.   Internal work - Exposed on wall</t>
  </si>
  <si>
    <t>15 mm dia nominal bore</t>
  </si>
  <si>
    <t>50 mm dia nominal bore</t>
  </si>
  <si>
    <t>Making connection of G.I. distribution branch with G.I. main of following sizes by providing and fixing tee, including cutting and threading the pipe etc. complete :</t>
  </si>
  <si>
    <t>25 to 40 mm nominal bore</t>
  </si>
  <si>
    <t>Providing and fixing G.I. Union in G.I. pipe including cutting and threading the pipe and making long screws etc. complete (New work)  :</t>
  </si>
  <si>
    <t>15 mm nominal bore</t>
  </si>
  <si>
    <t>Providing and fixing C.P. brass long body bib cock of approved quality conforming to IS standards and weighing not less than 690 gms.</t>
  </si>
  <si>
    <t>Cutting holes up to 30x30 cm in walls including making good the same:</t>
  </si>
  <si>
    <t>With common burnt clay F.P.S. (non modular) bricks</t>
  </si>
  <si>
    <t>Making chases up to 7.5x7.5 cm in walls including making good and finishing with matching surface after housing G.I. pipe etc.</t>
  </si>
  <si>
    <t>DRAINAGE</t>
  </si>
  <si>
    <t>Providing, laying and jointing glazed stoneware pipes class SP-1 with stiff mixture of cement mortar in the proportion of 1:1 (1 cement : 1 fine sand) including testing of joints etc. complete :</t>
  </si>
  <si>
    <t>100 mm diameter</t>
  </si>
  <si>
    <t>Providing and laying cement concrete 1:5:10 (1 cement : 5 coarse sand : 10 graded stone aggregate 40 mm nominal size) up to haunches of S.W. pipes including bed concrete as per standard design :</t>
  </si>
  <si>
    <t>100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</si>
  <si>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</si>
  <si>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</si>
  <si>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</si>
  <si>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</si>
  <si>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</si>
  <si>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ALUMINIUM WORK</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</si>
  <si>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</si>
  <si>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</si>
  <si>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Filling the gap in between aluminium frame &amp; adjacent RCC/ Brick/ Stone work by providing weather silicon sealant over backer rod of approved quality as per architectural drawings and direction of Engineer-in-charge complete.</t>
  </si>
  <si>
    <t>Upto 5mm depth and 5 mm width</t>
  </si>
  <si>
    <t>MINOR CIVIL MAINTENANCE WORK</t>
  </si>
  <si>
    <t>Providing and fixing stainless steel grill (304 grade) of approved design/pattern, with approved standard section and fixing to the existing window opening with stainless steel screws @ 200 mm center/ holdfasts, including cutting the grill to proper opening size for fixing and operation of handles, all complete as per requirement and direction of Engineer-In-Charge. (Only weight of grill to be measured for payment.</t>
  </si>
  <si>
    <t xml:space="preserve">Removal of old PVC floor and proper scrapping, cleaning etc to prepare surface for reflooring as per direction incharge.
</t>
  </si>
  <si>
    <t>item no.113</t>
  </si>
  <si>
    <t>item no.114</t>
  </si>
  <si>
    <t>item no.115</t>
  </si>
  <si>
    <t>item no.116</t>
  </si>
  <si>
    <t>item no.117</t>
  </si>
  <si>
    <t>item no.118</t>
  </si>
  <si>
    <t>item no.119</t>
  </si>
  <si>
    <t>item no.120</t>
  </si>
  <si>
    <t>item no.121</t>
  </si>
  <si>
    <t>item no.122</t>
  </si>
  <si>
    <t>item no.123</t>
  </si>
  <si>
    <t>item no.124</t>
  </si>
  <si>
    <t>item no.125</t>
  </si>
  <si>
    <t>item no.126</t>
  </si>
  <si>
    <t>Kg</t>
  </si>
  <si>
    <t>Sqm</t>
  </si>
  <si>
    <t>NIT No:  Civil/27/06/2024-3</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</si>
</sst>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16"/>
      <color indexed="8"/>
      <name val="Calibri"/>
      <family val="2"/>
    </font>
    <font>
      <sz val="8"/>
      <name val="Calibri"/>
      <family val="2"/>
    </font>
    <font>
      <sz val="12"/>
      <name val="Times New Roman"/>
      <family val="1"/>
    </font>
    <font>
      <sz val="12"/>
      <color indexed="8"/>
      <name val="Calibri"/>
      <family val="2"/>
    </font>
    <font>
      <b/>
      <sz val="12"/>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color indexed="63"/>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bottom style="thin"/>
    </border>
    <border>
      <left>
        <color indexed="63"/>
      </left>
      <right>
        <color indexed="63"/>
      </right>
      <top style="thin">
        <color indexed="8"/>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6" xfId="56" applyNumberFormat="1" applyFont="1" applyFill="1" applyBorder="1" applyAlignment="1">
      <alignment horizontal="center" vertical="top" wrapText="1"/>
      <protection/>
    </xf>
    <xf numFmtId="0" fontId="7" fillId="0" borderId="17" xfId="56" applyNumberFormat="1" applyFont="1" applyFill="1" applyBorder="1" applyAlignment="1">
      <alignment horizontal="center" vertical="top" wrapText="1"/>
      <protection/>
    </xf>
    <xf numFmtId="0" fontId="22" fillId="0" borderId="17" xfId="0" applyFont="1" applyFill="1" applyBorder="1" applyAlignment="1">
      <alignment horizontal="center" vertical="center"/>
    </xf>
    <xf numFmtId="2" fontId="22" fillId="0" borderId="17" xfId="0" applyNumberFormat="1" applyFont="1" applyFill="1" applyBorder="1" applyAlignment="1">
      <alignment horizontal="center" vertical="center"/>
    </xf>
    <xf numFmtId="2" fontId="23" fillId="0" borderId="17" xfId="0" applyNumberFormat="1" applyFont="1" applyFill="1" applyBorder="1" applyAlignment="1">
      <alignment horizontal="center" vertical="center"/>
    </xf>
    <xf numFmtId="2" fontId="24" fillId="0" borderId="17" xfId="56" applyNumberFormat="1" applyFont="1" applyFill="1" applyBorder="1" applyAlignment="1" applyProtection="1">
      <alignment horizontal="center" vertical="center"/>
      <protection locked="0"/>
    </xf>
    <xf numFmtId="2" fontId="25" fillId="0" borderId="17" xfId="59" applyNumberFormat="1" applyFont="1" applyFill="1" applyBorder="1" applyAlignment="1">
      <alignment horizontal="center" vertical="center"/>
      <protection/>
    </xf>
    <xf numFmtId="2" fontId="25" fillId="0" borderId="17" xfId="56" applyNumberFormat="1" applyFont="1" applyFill="1" applyBorder="1" applyAlignment="1">
      <alignment horizontal="center" vertical="center"/>
      <protection/>
    </xf>
    <xf numFmtId="2" fontId="24" fillId="33" borderId="17" xfId="56" applyNumberFormat="1" applyFont="1" applyFill="1" applyBorder="1" applyAlignment="1" applyProtection="1">
      <alignment horizontal="center" vertical="center"/>
      <protection locked="0"/>
    </xf>
    <xf numFmtId="2" fontId="24" fillId="0" borderId="17" xfId="56" applyNumberFormat="1" applyFont="1" applyFill="1" applyBorder="1" applyAlignment="1" applyProtection="1">
      <alignment horizontal="center" vertical="center" wrapText="1"/>
      <protection locked="0"/>
    </xf>
    <xf numFmtId="2" fontId="24" fillId="0" borderId="17" xfId="59" applyNumberFormat="1" applyFont="1" applyFill="1" applyBorder="1" applyAlignment="1">
      <alignment horizontal="center" vertical="center"/>
      <protection/>
    </xf>
    <xf numFmtId="2" fontId="24" fillId="0" borderId="17" xfId="58" applyNumberFormat="1" applyFont="1" applyFill="1" applyBorder="1" applyAlignment="1">
      <alignment horizontal="left" vertical="center"/>
      <protection/>
    </xf>
    <xf numFmtId="0" fontId="25" fillId="0" borderId="17" xfId="59" applyNumberFormat="1" applyFont="1" applyFill="1" applyBorder="1" applyAlignment="1">
      <alignment horizontal="left" vertical="center" wrapText="1"/>
      <protection/>
    </xf>
    <xf numFmtId="0" fontId="24" fillId="0" borderId="18" xfId="59" applyNumberFormat="1" applyFont="1" applyFill="1" applyBorder="1" applyAlignment="1">
      <alignment horizontal="left" vertical="top"/>
      <protection/>
    </xf>
    <xf numFmtId="0" fontId="25" fillId="0" borderId="19" xfId="59" applyNumberFormat="1" applyFont="1" applyFill="1" applyBorder="1" applyAlignment="1">
      <alignment vertical="top"/>
      <protection/>
    </xf>
    <xf numFmtId="0" fontId="25" fillId="0" borderId="0" xfId="59" applyNumberFormat="1" applyFont="1" applyFill="1" applyBorder="1" applyAlignment="1">
      <alignment vertical="top"/>
      <protection/>
    </xf>
    <xf numFmtId="0" fontId="16" fillId="0" borderId="20" xfId="59" applyNumberFormat="1" applyFont="1" applyFill="1" applyBorder="1" applyAlignment="1">
      <alignment vertical="top"/>
      <protection/>
    </xf>
    <xf numFmtId="0" fontId="25" fillId="0" borderId="20" xfId="59" applyNumberFormat="1" applyFont="1" applyFill="1" applyBorder="1" applyAlignment="1">
      <alignment vertical="top"/>
      <protection/>
    </xf>
    <xf numFmtId="0" fontId="25" fillId="0" borderId="0" xfId="56" applyNumberFormat="1" applyFont="1" applyFill="1" applyAlignment="1">
      <alignment vertical="top"/>
      <protection/>
    </xf>
    <xf numFmtId="2" fontId="16" fillId="0" borderId="21" xfId="59" applyNumberFormat="1" applyFont="1" applyFill="1" applyBorder="1" applyAlignment="1">
      <alignment vertical="top"/>
      <protection/>
    </xf>
    <xf numFmtId="0" fontId="25" fillId="0" borderId="22" xfId="59" applyNumberFormat="1" applyFont="1" applyFill="1" applyBorder="1" applyAlignment="1">
      <alignment vertical="top" wrapText="1"/>
      <protection/>
    </xf>
    <xf numFmtId="0" fontId="7" fillId="0" borderId="23" xfId="56" applyNumberFormat="1" applyFont="1" applyFill="1" applyBorder="1" applyAlignment="1">
      <alignment horizontal="center" vertical="top" wrapText="1"/>
      <protection/>
    </xf>
    <xf numFmtId="0" fontId="60" fillId="0" borderId="24" xfId="0" applyFont="1" applyFill="1" applyBorder="1" applyAlignment="1">
      <alignment horizontal="center" vertical="center"/>
    </xf>
    <xf numFmtId="0" fontId="22" fillId="0" borderId="17" xfId="0" applyFont="1" applyFill="1" applyBorder="1" applyAlignment="1">
      <alignment horizontal="left" vertical="top" wrapText="1"/>
    </xf>
    <xf numFmtId="0" fontId="22" fillId="0" borderId="17" xfId="56" applyNumberFormat="1" applyFont="1" applyFill="1" applyBorder="1" applyAlignment="1">
      <alignment horizontal="left" vertical="top" wrapText="1"/>
      <protection/>
    </xf>
    <xf numFmtId="0" fontId="5" fillId="0" borderId="0" xfId="56" applyNumberFormat="1" applyFont="1" applyFill="1" applyAlignment="1">
      <alignment wrapText="1"/>
      <protection/>
    </xf>
    <xf numFmtId="0" fontId="4" fillId="0" borderId="0" xfId="56" applyNumberFormat="1" applyFont="1" applyFill="1" applyAlignment="1">
      <alignment wrapText="1"/>
      <protection/>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0"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11" fillId="0" borderId="13" xfId="56" applyNumberFormat="1" applyFont="1" applyFill="1" applyBorder="1" applyAlignment="1">
      <alignment horizontal="center" vertical="center" wrapText="1"/>
      <protection/>
    </xf>
    <xf numFmtId="0" fontId="20"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2266950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41"/>
  <sheetViews>
    <sheetView showGridLines="0" view="pageBreakPreview" zoomScale="70" zoomScaleNormal="71" zoomScaleSheetLayoutView="70" zoomScalePageLayoutView="0" workbookViewId="0" topLeftCell="A1">
      <selection activeCell="B14" sqref="B14"/>
    </sheetView>
  </sheetViews>
  <sheetFormatPr defaultColWidth="9.140625" defaultRowHeight="15"/>
  <cols>
    <col min="1" max="1" width="13.28125" style="1" customWidth="1"/>
    <col min="2" max="2" width="112.57421875" style="1" customWidth="1"/>
    <col min="3" max="3" width="12.5742187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57.7109375" style="1" customWidth="1"/>
    <col min="56" max="238" width="9.140625" style="1" customWidth="1"/>
    <col min="239" max="243" width="9.140625" style="3" customWidth="1"/>
    <col min="244" max="16384" width="9.140625" style="1" customWidth="1"/>
  </cols>
  <sheetData>
    <row r="1" spans="1:243" s="4" customFormat="1" ht="27" customHeight="1">
      <c r="A1" s="69" t="str">
        <f>B2&amp;" BoQ"</f>
        <v>Percentage BoQ</v>
      </c>
      <c r="B1" s="69"/>
      <c r="C1" s="69"/>
      <c r="D1" s="69"/>
      <c r="E1" s="69"/>
      <c r="F1" s="69"/>
      <c r="G1" s="69"/>
      <c r="H1" s="69"/>
      <c r="I1" s="69"/>
      <c r="J1" s="69"/>
      <c r="K1" s="69"/>
      <c r="L1" s="6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0" t="s">
        <v>120</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10"/>
      <c r="IF4" s="10"/>
      <c r="IG4" s="10"/>
      <c r="IH4" s="10"/>
      <c r="II4" s="10"/>
    </row>
    <row r="5" spans="1:243" s="9" customFormat="1" ht="38.25" customHeight="1">
      <c r="A5" s="70" t="s">
        <v>130</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10"/>
      <c r="IF5" s="10"/>
      <c r="IG5" s="10"/>
      <c r="IH5" s="10"/>
      <c r="II5" s="10"/>
    </row>
    <row r="6" spans="1:243" s="9" customFormat="1" ht="30.75" customHeight="1">
      <c r="A6" s="70" t="s">
        <v>299</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10"/>
      <c r="IF6" s="10"/>
      <c r="IG6" s="10"/>
      <c r="IH6" s="10"/>
      <c r="II6" s="10"/>
    </row>
    <row r="7" spans="1:243" s="9" customFormat="1" ht="29.25" customHeight="1" hidden="1">
      <c r="A7" s="71" t="s">
        <v>7</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10"/>
      <c r="IF7" s="10"/>
      <c r="IG7" s="10"/>
      <c r="IH7" s="10"/>
      <c r="II7" s="10"/>
    </row>
    <row r="8" spans="1:243" s="12" customFormat="1" ht="75">
      <c r="A8" s="11" t="s">
        <v>40</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24"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50</v>
      </c>
      <c r="BB11" s="20" t="s">
        <v>32</v>
      </c>
      <c r="BC11" s="20" t="s">
        <v>33</v>
      </c>
      <c r="IE11" s="18"/>
      <c r="IF11" s="18"/>
      <c r="IG11" s="18"/>
      <c r="IH11" s="18"/>
      <c r="II11" s="18"/>
    </row>
    <row r="12" spans="1:243" s="17" customFormat="1" ht="15">
      <c r="A12" s="39">
        <v>1</v>
      </c>
      <c r="B12" s="39">
        <v>2</v>
      </c>
      <c r="C12" s="59">
        <v>3</v>
      </c>
      <c r="D12" s="38">
        <v>4</v>
      </c>
      <c r="E12" s="38">
        <v>5</v>
      </c>
      <c r="F12" s="38">
        <v>6</v>
      </c>
      <c r="G12" s="38">
        <v>7</v>
      </c>
      <c r="H12" s="38">
        <v>8</v>
      </c>
      <c r="I12" s="38">
        <v>9</v>
      </c>
      <c r="J12" s="38">
        <v>10</v>
      </c>
      <c r="K12" s="38">
        <v>11</v>
      </c>
      <c r="L12" s="38">
        <v>12</v>
      </c>
      <c r="M12" s="38">
        <v>13</v>
      </c>
      <c r="N12" s="38">
        <v>14</v>
      </c>
      <c r="O12" s="38">
        <v>15</v>
      </c>
      <c r="P12" s="38">
        <v>16</v>
      </c>
      <c r="Q12" s="38">
        <v>17</v>
      </c>
      <c r="R12" s="38">
        <v>18</v>
      </c>
      <c r="S12" s="38">
        <v>19</v>
      </c>
      <c r="T12" s="38">
        <v>20</v>
      </c>
      <c r="U12" s="38">
        <v>21</v>
      </c>
      <c r="V12" s="38">
        <v>22</v>
      </c>
      <c r="W12" s="38">
        <v>23</v>
      </c>
      <c r="X12" s="38">
        <v>24</v>
      </c>
      <c r="Y12" s="38">
        <v>25</v>
      </c>
      <c r="Z12" s="38">
        <v>26</v>
      </c>
      <c r="AA12" s="38">
        <v>27</v>
      </c>
      <c r="AB12" s="38">
        <v>28</v>
      </c>
      <c r="AC12" s="38">
        <v>29</v>
      </c>
      <c r="AD12" s="38">
        <v>30</v>
      </c>
      <c r="AE12" s="38">
        <v>31</v>
      </c>
      <c r="AF12" s="38">
        <v>32</v>
      </c>
      <c r="AG12" s="38">
        <v>33</v>
      </c>
      <c r="AH12" s="38">
        <v>34</v>
      </c>
      <c r="AI12" s="38">
        <v>35</v>
      </c>
      <c r="AJ12" s="38">
        <v>36</v>
      </c>
      <c r="AK12" s="38">
        <v>37</v>
      </c>
      <c r="AL12" s="38">
        <v>38</v>
      </c>
      <c r="AM12" s="38">
        <v>39</v>
      </c>
      <c r="AN12" s="38">
        <v>40</v>
      </c>
      <c r="AO12" s="38">
        <v>41</v>
      </c>
      <c r="AP12" s="38">
        <v>42</v>
      </c>
      <c r="AQ12" s="38">
        <v>43</v>
      </c>
      <c r="AR12" s="38">
        <v>44</v>
      </c>
      <c r="AS12" s="38">
        <v>45</v>
      </c>
      <c r="AT12" s="38">
        <v>46</v>
      </c>
      <c r="AU12" s="38">
        <v>47</v>
      </c>
      <c r="AV12" s="38">
        <v>48</v>
      </c>
      <c r="AW12" s="38">
        <v>49</v>
      </c>
      <c r="AX12" s="38">
        <v>50</v>
      </c>
      <c r="AY12" s="38">
        <v>51</v>
      </c>
      <c r="AZ12" s="38">
        <v>52</v>
      </c>
      <c r="BA12" s="39">
        <v>7</v>
      </c>
      <c r="BB12" s="39">
        <v>54</v>
      </c>
      <c r="BC12" s="39">
        <v>8</v>
      </c>
      <c r="IE12" s="18"/>
      <c r="IF12" s="18"/>
      <c r="IG12" s="18"/>
      <c r="IH12" s="18"/>
      <c r="II12" s="18"/>
    </row>
    <row r="13" spans="1:243" s="17" customFormat="1" ht="15.75">
      <c r="A13" s="39">
        <v>1.01</v>
      </c>
      <c r="B13" s="61" t="s">
        <v>103</v>
      </c>
      <c r="C13" s="60" t="s">
        <v>43</v>
      </c>
      <c r="D13" s="65"/>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7"/>
      <c r="IA13" s="17">
        <v>1.01</v>
      </c>
      <c r="IB13" s="17" t="s">
        <v>103</v>
      </c>
      <c r="IC13" s="17" t="s">
        <v>43</v>
      </c>
      <c r="IE13" s="18"/>
      <c r="IF13" s="18"/>
      <c r="IG13" s="18"/>
      <c r="IH13" s="18"/>
      <c r="II13" s="18"/>
    </row>
    <row r="14" spans="1:243" s="17" customFormat="1" ht="96" customHeight="1">
      <c r="A14" s="39">
        <v>1.02</v>
      </c>
      <c r="B14" s="61" t="s">
        <v>184</v>
      </c>
      <c r="C14" s="60" t="s">
        <v>44</v>
      </c>
      <c r="D14" s="65"/>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7"/>
      <c r="IA14" s="17">
        <v>1.02</v>
      </c>
      <c r="IB14" s="17" t="s">
        <v>184</v>
      </c>
      <c r="IC14" s="17" t="s">
        <v>44</v>
      </c>
      <c r="IE14" s="18"/>
      <c r="IF14" s="18"/>
      <c r="IG14" s="18"/>
      <c r="IH14" s="18"/>
      <c r="II14" s="18"/>
    </row>
    <row r="15" spans="1:243" s="17" customFormat="1" ht="15.75">
      <c r="A15" s="39">
        <v>1.03</v>
      </c>
      <c r="B15" s="62" t="s">
        <v>104</v>
      </c>
      <c r="C15" s="60" t="s">
        <v>45</v>
      </c>
      <c r="D15" s="65"/>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7"/>
      <c r="IA15" s="17">
        <v>1.03</v>
      </c>
      <c r="IB15" s="17" t="s">
        <v>104</v>
      </c>
      <c r="IC15" s="17" t="s">
        <v>45</v>
      </c>
      <c r="IE15" s="18"/>
      <c r="IF15" s="18"/>
      <c r="IG15" s="18"/>
      <c r="IH15" s="18"/>
      <c r="II15" s="18"/>
    </row>
    <row r="16" spans="1:243" s="17" customFormat="1" ht="15.75">
      <c r="A16" s="39">
        <v>1.04</v>
      </c>
      <c r="B16" s="62" t="s">
        <v>185</v>
      </c>
      <c r="C16" s="60" t="s">
        <v>51</v>
      </c>
      <c r="D16" s="41">
        <v>4</v>
      </c>
      <c r="E16" s="40" t="s">
        <v>116</v>
      </c>
      <c r="F16" s="42">
        <v>417.35</v>
      </c>
      <c r="G16" s="43"/>
      <c r="H16" s="43"/>
      <c r="I16" s="44" t="s">
        <v>34</v>
      </c>
      <c r="J16" s="45">
        <f>IF(I16="Less(-)",-1,1)</f>
        <v>1</v>
      </c>
      <c r="K16" s="43" t="s">
        <v>35</v>
      </c>
      <c r="L16" s="43" t="s">
        <v>4</v>
      </c>
      <c r="M16" s="46"/>
      <c r="N16" s="43"/>
      <c r="O16" s="43"/>
      <c r="P16" s="47"/>
      <c r="Q16" s="43"/>
      <c r="R16" s="43"/>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8">
        <f>ROUND(total_amount_ba($B$2,$D$2,D16,F16,J16,K16,M16),0)</f>
        <v>1669</v>
      </c>
      <c r="BB16" s="49">
        <f>BA16+SUM(N16:AZ16)</f>
        <v>1669</v>
      </c>
      <c r="BC16" s="50" t="str">
        <f>SpellNumber(L16,BB16)</f>
        <v>INR  One Thousand Six Hundred &amp; Sixty Nine  Only</v>
      </c>
      <c r="IA16" s="17">
        <v>1.04</v>
      </c>
      <c r="IB16" s="17" t="s">
        <v>185</v>
      </c>
      <c r="IC16" s="17" t="s">
        <v>51</v>
      </c>
      <c r="ID16" s="17">
        <v>4</v>
      </c>
      <c r="IE16" s="18" t="s">
        <v>116</v>
      </c>
      <c r="IF16" s="18"/>
      <c r="IG16" s="18"/>
      <c r="IH16" s="18"/>
      <c r="II16" s="18"/>
    </row>
    <row r="17" spans="1:243" s="17" customFormat="1" ht="63">
      <c r="A17" s="39">
        <v>1.05</v>
      </c>
      <c r="B17" s="62" t="s">
        <v>186</v>
      </c>
      <c r="C17" s="60" t="s">
        <v>46</v>
      </c>
      <c r="D17" s="65"/>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7"/>
      <c r="IA17" s="17">
        <v>1.05</v>
      </c>
      <c r="IB17" s="17" t="s">
        <v>186</v>
      </c>
      <c r="IC17" s="17" t="s">
        <v>46</v>
      </c>
      <c r="IE17" s="18"/>
      <c r="IF17" s="18"/>
      <c r="IG17" s="18"/>
      <c r="IH17" s="18"/>
      <c r="II17" s="18"/>
    </row>
    <row r="18" spans="1:243" s="17" customFormat="1" ht="15.75">
      <c r="A18" s="39">
        <v>1.06</v>
      </c>
      <c r="B18" s="62" t="s">
        <v>187</v>
      </c>
      <c r="C18" s="60" t="s">
        <v>52</v>
      </c>
      <c r="D18" s="41">
        <v>26</v>
      </c>
      <c r="E18" s="40" t="s">
        <v>114</v>
      </c>
      <c r="F18" s="42">
        <v>286.85</v>
      </c>
      <c r="G18" s="43"/>
      <c r="H18" s="43"/>
      <c r="I18" s="44" t="s">
        <v>34</v>
      </c>
      <c r="J18" s="45">
        <f>IF(I18="Less(-)",-1,1)</f>
        <v>1</v>
      </c>
      <c r="K18" s="43" t="s">
        <v>35</v>
      </c>
      <c r="L18" s="43" t="s">
        <v>4</v>
      </c>
      <c r="M18" s="46"/>
      <c r="N18" s="43"/>
      <c r="O18" s="43"/>
      <c r="P18" s="47"/>
      <c r="Q18" s="43"/>
      <c r="R18" s="43"/>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8">
        <f>ROUND(total_amount_ba($B$2,$D$2,D18,F18,J18,K18,M18),0)</f>
        <v>7458</v>
      </c>
      <c r="BB18" s="49">
        <f>BA18+SUM(N18:AZ18)</f>
        <v>7458</v>
      </c>
      <c r="BC18" s="50" t="str">
        <f>SpellNumber(L18,BB18)</f>
        <v>INR  Seven Thousand Four Hundred &amp; Fifty Eight  Only</v>
      </c>
      <c r="IA18" s="17">
        <v>1.06</v>
      </c>
      <c r="IB18" s="17" t="s">
        <v>187</v>
      </c>
      <c r="IC18" s="17" t="s">
        <v>52</v>
      </c>
      <c r="ID18" s="17">
        <v>26</v>
      </c>
      <c r="IE18" s="18" t="s">
        <v>114</v>
      </c>
      <c r="IF18" s="18"/>
      <c r="IG18" s="18"/>
      <c r="IH18" s="18"/>
      <c r="II18" s="18"/>
    </row>
    <row r="19" spans="1:243" s="17" customFormat="1" ht="47.25">
      <c r="A19" s="39">
        <v>1.07</v>
      </c>
      <c r="B19" s="62" t="s">
        <v>188</v>
      </c>
      <c r="C19" s="60" t="s">
        <v>53</v>
      </c>
      <c r="D19" s="41">
        <v>26</v>
      </c>
      <c r="E19" s="40" t="s">
        <v>114</v>
      </c>
      <c r="F19" s="42">
        <v>253.95</v>
      </c>
      <c r="G19" s="43"/>
      <c r="H19" s="43"/>
      <c r="I19" s="44" t="s">
        <v>34</v>
      </c>
      <c r="J19" s="45">
        <f>IF(I19="Less(-)",-1,1)</f>
        <v>1</v>
      </c>
      <c r="K19" s="43" t="s">
        <v>35</v>
      </c>
      <c r="L19" s="43" t="s">
        <v>4</v>
      </c>
      <c r="M19" s="46"/>
      <c r="N19" s="43"/>
      <c r="O19" s="43"/>
      <c r="P19" s="47"/>
      <c r="Q19" s="43"/>
      <c r="R19" s="43"/>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8">
        <f>ROUND(total_amount_ba($B$2,$D$2,D19,F19,J19,K19,M19),0)</f>
        <v>6603</v>
      </c>
      <c r="BB19" s="49">
        <f>BA19+SUM(N19:AZ19)</f>
        <v>6603</v>
      </c>
      <c r="BC19" s="50" t="str">
        <f>SpellNumber(L19,BB19)</f>
        <v>INR  Six Thousand Six Hundred &amp; Three  Only</v>
      </c>
      <c r="IA19" s="17">
        <v>1.07</v>
      </c>
      <c r="IB19" s="17" t="s">
        <v>188</v>
      </c>
      <c r="IC19" s="17" t="s">
        <v>53</v>
      </c>
      <c r="ID19" s="17">
        <v>26</v>
      </c>
      <c r="IE19" s="18" t="s">
        <v>114</v>
      </c>
      <c r="IF19" s="18"/>
      <c r="IG19" s="18"/>
      <c r="IH19" s="18"/>
      <c r="II19" s="18"/>
    </row>
    <row r="20" spans="1:243" s="17" customFormat="1" ht="15" customHeight="1">
      <c r="A20" s="39">
        <v>1.08</v>
      </c>
      <c r="B20" s="62" t="s">
        <v>123</v>
      </c>
      <c r="C20" s="60" t="s">
        <v>47</v>
      </c>
      <c r="D20" s="65"/>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7"/>
      <c r="IA20" s="17">
        <v>1.08</v>
      </c>
      <c r="IB20" s="17" t="s">
        <v>123</v>
      </c>
      <c r="IC20" s="17" t="s">
        <v>47</v>
      </c>
      <c r="IE20" s="18"/>
      <c r="IF20" s="18"/>
      <c r="IG20" s="18"/>
      <c r="IH20" s="18"/>
      <c r="II20" s="18"/>
    </row>
    <row r="21" spans="1:243" s="17" customFormat="1" ht="31.5">
      <c r="A21" s="39">
        <v>1.09</v>
      </c>
      <c r="B21" s="62" t="s">
        <v>189</v>
      </c>
      <c r="C21" s="60" t="s">
        <v>54</v>
      </c>
      <c r="D21" s="65"/>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7"/>
      <c r="IA21" s="17">
        <v>1.09</v>
      </c>
      <c r="IB21" s="17" t="s">
        <v>189</v>
      </c>
      <c r="IC21" s="17" t="s">
        <v>54</v>
      </c>
      <c r="IE21" s="18"/>
      <c r="IF21" s="18"/>
      <c r="IG21" s="18"/>
      <c r="IH21" s="18"/>
      <c r="II21" s="18"/>
    </row>
    <row r="22" spans="1:243" s="17" customFormat="1" ht="31.5">
      <c r="A22" s="39">
        <v>1.1</v>
      </c>
      <c r="B22" s="62" t="s">
        <v>124</v>
      </c>
      <c r="C22" s="60" t="s">
        <v>48</v>
      </c>
      <c r="D22" s="41">
        <v>0.2</v>
      </c>
      <c r="E22" s="40" t="s">
        <v>114</v>
      </c>
      <c r="F22" s="42">
        <v>7365.15</v>
      </c>
      <c r="G22" s="43"/>
      <c r="H22" s="43"/>
      <c r="I22" s="44" t="s">
        <v>34</v>
      </c>
      <c r="J22" s="45">
        <f>IF(I22="Less(-)",-1,1)</f>
        <v>1</v>
      </c>
      <c r="K22" s="43" t="s">
        <v>35</v>
      </c>
      <c r="L22" s="43" t="s">
        <v>4</v>
      </c>
      <c r="M22" s="46"/>
      <c r="N22" s="43"/>
      <c r="O22" s="43"/>
      <c r="P22" s="47"/>
      <c r="Q22" s="43"/>
      <c r="R22" s="43"/>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8">
        <f>ROUND(total_amount_ba($B$2,$D$2,D22,F22,J22,K22,M22),0)</f>
        <v>1473</v>
      </c>
      <c r="BB22" s="49">
        <f>BA22+SUM(N22:AZ22)</f>
        <v>1473</v>
      </c>
      <c r="BC22" s="50" t="str">
        <f>SpellNumber(L22,BB22)</f>
        <v>INR  One Thousand Four Hundred &amp; Seventy Three  Only</v>
      </c>
      <c r="IA22" s="17">
        <v>1.1</v>
      </c>
      <c r="IB22" s="17" t="s">
        <v>124</v>
      </c>
      <c r="IC22" s="17" t="s">
        <v>48</v>
      </c>
      <c r="ID22" s="17">
        <v>0.2</v>
      </c>
      <c r="IE22" s="18" t="s">
        <v>114</v>
      </c>
      <c r="IF22" s="18"/>
      <c r="IG22" s="18"/>
      <c r="IH22" s="18"/>
      <c r="II22" s="18"/>
    </row>
    <row r="23" spans="1:243" s="17" customFormat="1" ht="31.5">
      <c r="A23" s="39">
        <v>1.11</v>
      </c>
      <c r="B23" s="62" t="s">
        <v>190</v>
      </c>
      <c r="C23" s="60" t="s">
        <v>55</v>
      </c>
      <c r="D23" s="41">
        <v>13</v>
      </c>
      <c r="E23" s="40" t="s">
        <v>114</v>
      </c>
      <c r="F23" s="42">
        <v>6050.65</v>
      </c>
      <c r="G23" s="43"/>
      <c r="H23" s="43"/>
      <c r="I23" s="44" t="s">
        <v>34</v>
      </c>
      <c r="J23" s="45">
        <f>IF(I23="Less(-)",-1,1)</f>
        <v>1</v>
      </c>
      <c r="K23" s="43" t="s">
        <v>35</v>
      </c>
      <c r="L23" s="43" t="s">
        <v>4</v>
      </c>
      <c r="M23" s="46"/>
      <c r="N23" s="43"/>
      <c r="O23" s="43"/>
      <c r="P23" s="47"/>
      <c r="Q23" s="43"/>
      <c r="R23" s="43"/>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8">
        <f>ROUND(total_amount_ba($B$2,$D$2,D23,F23,J23,K23,M23),0)</f>
        <v>78658</v>
      </c>
      <c r="BB23" s="49">
        <f>BA23+SUM(N23:AZ23)</f>
        <v>78658</v>
      </c>
      <c r="BC23" s="50" t="str">
        <f>SpellNumber(L23,BB23)</f>
        <v>INR  Seventy Eight Thousand Six Hundred &amp; Fifty Eight  Only</v>
      </c>
      <c r="IA23" s="17">
        <v>1.11</v>
      </c>
      <c r="IB23" s="17" t="s">
        <v>190</v>
      </c>
      <c r="IC23" s="17" t="s">
        <v>55</v>
      </c>
      <c r="ID23" s="17">
        <v>13</v>
      </c>
      <c r="IE23" s="18" t="s">
        <v>114</v>
      </c>
      <c r="IF23" s="18"/>
      <c r="IG23" s="18"/>
      <c r="IH23" s="18"/>
      <c r="II23" s="18"/>
    </row>
    <row r="24" spans="1:243" s="17" customFormat="1" ht="15.75">
      <c r="A24" s="39">
        <v>1.12</v>
      </c>
      <c r="B24" s="62" t="s">
        <v>105</v>
      </c>
      <c r="C24" s="60" t="s">
        <v>56</v>
      </c>
      <c r="D24" s="65"/>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7"/>
      <c r="IA24" s="17">
        <v>1.12</v>
      </c>
      <c r="IB24" s="17" t="s">
        <v>105</v>
      </c>
      <c r="IC24" s="17" t="s">
        <v>56</v>
      </c>
      <c r="IE24" s="18"/>
      <c r="IF24" s="18"/>
      <c r="IG24" s="18"/>
      <c r="IH24" s="18"/>
      <c r="II24" s="18"/>
    </row>
    <row r="25" spans="1:243" s="17" customFormat="1" ht="31.5">
      <c r="A25" s="39">
        <v>1.13</v>
      </c>
      <c r="B25" s="62" t="s">
        <v>191</v>
      </c>
      <c r="C25" s="60" t="s">
        <v>57</v>
      </c>
      <c r="D25" s="65"/>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7"/>
      <c r="IA25" s="17">
        <v>1.13</v>
      </c>
      <c r="IB25" s="17" t="s">
        <v>191</v>
      </c>
      <c r="IC25" s="17" t="s">
        <v>57</v>
      </c>
      <c r="IE25" s="18"/>
      <c r="IF25" s="18"/>
      <c r="IG25" s="18"/>
      <c r="IH25" s="18"/>
      <c r="II25" s="18"/>
    </row>
    <row r="26" spans="1:243" s="17" customFormat="1" ht="30.75" customHeight="1">
      <c r="A26" s="39">
        <v>1.14</v>
      </c>
      <c r="B26" s="62" t="s">
        <v>192</v>
      </c>
      <c r="C26" s="60" t="s">
        <v>58</v>
      </c>
      <c r="D26" s="41">
        <v>0.2</v>
      </c>
      <c r="E26" s="40" t="s">
        <v>114</v>
      </c>
      <c r="F26" s="42">
        <v>7945.65</v>
      </c>
      <c r="G26" s="43"/>
      <c r="H26" s="43"/>
      <c r="I26" s="44" t="s">
        <v>34</v>
      </c>
      <c r="J26" s="45">
        <f>IF(I26="Less(-)",-1,1)</f>
        <v>1</v>
      </c>
      <c r="K26" s="43" t="s">
        <v>35</v>
      </c>
      <c r="L26" s="43" t="s">
        <v>4</v>
      </c>
      <c r="M26" s="46"/>
      <c r="N26" s="43"/>
      <c r="O26" s="43"/>
      <c r="P26" s="47"/>
      <c r="Q26" s="43"/>
      <c r="R26" s="43"/>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8">
        <f>ROUND(total_amount_ba($B$2,$D$2,D26,F26,J26,K26,M26),0)</f>
        <v>1589</v>
      </c>
      <c r="BB26" s="49">
        <f>BA26+SUM(N26:AZ26)</f>
        <v>1589</v>
      </c>
      <c r="BC26" s="50" t="str">
        <f>SpellNumber(L26,BB26)</f>
        <v>INR  One Thousand Five Hundred &amp; Eighty Nine  Only</v>
      </c>
      <c r="IA26" s="17">
        <v>1.14</v>
      </c>
      <c r="IB26" s="17" t="s">
        <v>192</v>
      </c>
      <c r="IC26" s="17" t="s">
        <v>58</v>
      </c>
      <c r="ID26" s="17">
        <v>0.2</v>
      </c>
      <c r="IE26" s="18" t="s">
        <v>114</v>
      </c>
      <c r="IF26" s="18"/>
      <c r="IG26" s="18"/>
      <c r="IH26" s="18"/>
      <c r="II26" s="18"/>
    </row>
    <row r="27" spans="1:243" s="17" customFormat="1" ht="15.75">
      <c r="A27" s="39">
        <v>1.15</v>
      </c>
      <c r="B27" s="62" t="s">
        <v>125</v>
      </c>
      <c r="C27" s="60" t="s">
        <v>59</v>
      </c>
      <c r="D27" s="65"/>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7"/>
      <c r="IA27" s="17">
        <v>1.15</v>
      </c>
      <c r="IB27" s="17" t="s">
        <v>125</v>
      </c>
      <c r="IC27" s="17" t="s">
        <v>59</v>
      </c>
      <c r="IE27" s="18"/>
      <c r="IF27" s="18"/>
      <c r="IG27" s="18"/>
      <c r="IH27" s="18"/>
      <c r="II27" s="18"/>
    </row>
    <row r="28" spans="1:243" s="17" customFormat="1" ht="15.75">
      <c r="A28" s="39">
        <v>1.16</v>
      </c>
      <c r="B28" s="62" t="s">
        <v>193</v>
      </c>
      <c r="C28" s="60" t="s">
        <v>60</v>
      </c>
      <c r="D28" s="41">
        <v>3</v>
      </c>
      <c r="E28" s="40" t="s">
        <v>115</v>
      </c>
      <c r="F28" s="42">
        <v>766.55</v>
      </c>
      <c r="G28" s="43"/>
      <c r="H28" s="43"/>
      <c r="I28" s="44" t="s">
        <v>34</v>
      </c>
      <c r="J28" s="45">
        <f>IF(I28="Less(-)",-1,1)</f>
        <v>1</v>
      </c>
      <c r="K28" s="43" t="s">
        <v>35</v>
      </c>
      <c r="L28" s="43" t="s">
        <v>4</v>
      </c>
      <c r="M28" s="46"/>
      <c r="N28" s="43"/>
      <c r="O28" s="43"/>
      <c r="P28" s="47"/>
      <c r="Q28" s="43"/>
      <c r="R28" s="43"/>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8">
        <f>ROUND(total_amount_ba($B$2,$D$2,D28,F28,J28,K28,M28),0)</f>
        <v>2300</v>
      </c>
      <c r="BB28" s="49">
        <f>BA28+SUM(N28:AZ28)</f>
        <v>2300</v>
      </c>
      <c r="BC28" s="50" t="str">
        <f>SpellNumber(L28,BB28)</f>
        <v>INR  Two Thousand Three Hundred    Only</v>
      </c>
      <c r="IA28" s="17">
        <v>1.16</v>
      </c>
      <c r="IB28" s="17" t="s">
        <v>193</v>
      </c>
      <c r="IC28" s="17" t="s">
        <v>60</v>
      </c>
      <c r="ID28" s="17">
        <v>3</v>
      </c>
      <c r="IE28" s="18" t="s">
        <v>115</v>
      </c>
      <c r="IF28" s="18"/>
      <c r="IG28" s="18"/>
      <c r="IH28" s="18"/>
      <c r="II28" s="18"/>
    </row>
    <row r="29" spans="1:243" s="17" customFormat="1" ht="31.5">
      <c r="A29" s="39">
        <v>1.17</v>
      </c>
      <c r="B29" s="62" t="s">
        <v>194</v>
      </c>
      <c r="C29" s="60" t="s">
        <v>61</v>
      </c>
      <c r="D29" s="65"/>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7"/>
      <c r="IA29" s="17">
        <v>1.17</v>
      </c>
      <c r="IB29" s="17" t="s">
        <v>194</v>
      </c>
      <c r="IC29" s="17" t="s">
        <v>61</v>
      </c>
      <c r="IE29" s="63"/>
      <c r="IF29" s="18"/>
      <c r="IG29" s="18"/>
      <c r="IH29" s="18"/>
      <c r="II29" s="18"/>
    </row>
    <row r="30" spans="1:243" s="17" customFormat="1" ht="30">
      <c r="A30" s="39">
        <v>1.18</v>
      </c>
      <c r="B30" s="62" t="s">
        <v>195</v>
      </c>
      <c r="C30" s="60" t="s">
        <v>49</v>
      </c>
      <c r="D30" s="41">
        <v>20</v>
      </c>
      <c r="E30" s="40" t="s">
        <v>117</v>
      </c>
      <c r="F30" s="42">
        <v>89.65</v>
      </c>
      <c r="G30" s="43"/>
      <c r="H30" s="43"/>
      <c r="I30" s="44" t="s">
        <v>34</v>
      </c>
      <c r="J30" s="45">
        <f>IF(I30="Less(-)",-1,1)</f>
        <v>1</v>
      </c>
      <c r="K30" s="43" t="s">
        <v>35</v>
      </c>
      <c r="L30" s="43" t="s">
        <v>4</v>
      </c>
      <c r="M30" s="46"/>
      <c r="N30" s="43"/>
      <c r="O30" s="43"/>
      <c r="P30" s="47"/>
      <c r="Q30" s="43"/>
      <c r="R30" s="43"/>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8">
        <f>ROUND(total_amount_ba($B$2,$D$2,D30,F30,J30,K30,M30),0)</f>
        <v>1793</v>
      </c>
      <c r="BB30" s="49">
        <f>BA30+SUM(N30:AZ30)</f>
        <v>1793</v>
      </c>
      <c r="BC30" s="50" t="str">
        <f>SpellNumber(L30,BB30)</f>
        <v>INR  One Thousand Seven Hundred &amp; Ninety Three  Only</v>
      </c>
      <c r="IA30" s="17">
        <v>1.18</v>
      </c>
      <c r="IB30" s="17" t="s">
        <v>195</v>
      </c>
      <c r="IC30" s="17" t="s">
        <v>49</v>
      </c>
      <c r="ID30" s="17">
        <v>20</v>
      </c>
      <c r="IE30" s="18" t="s">
        <v>117</v>
      </c>
      <c r="IF30" s="18"/>
      <c r="IG30" s="18"/>
      <c r="IH30" s="18"/>
      <c r="II30" s="18"/>
    </row>
    <row r="31" spans="1:243" s="17" customFormat="1" ht="15.75">
      <c r="A31" s="39">
        <v>1.19</v>
      </c>
      <c r="B31" s="62" t="s">
        <v>126</v>
      </c>
      <c r="C31" s="60" t="s">
        <v>62</v>
      </c>
      <c r="D31" s="65"/>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7"/>
      <c r="IA31" s="17">
        <v>1.19</v>
      </c>
      <c r="IB31" s="17" t="s">
        <v>126</v>
      </c>
      <c r="IC31" s="17" t="s">
        <v>62</v>
      </c>
      <c r="IE31" s="18"/>
      <c r="IF31" s="18"/>
      <c r="IG31" s="18"/>
      <c r="IH31" s="18"/>
      <c r="II31" s="18"/>
    </row>
    <row r="32" spans="1:243" s="17" customFormat="1" ht="31.5">
      <c r="A32" s="39">
        <v>1.2</v>
      </c>
      <c r="B32" s="62" t="s">
        <v>196</v>
      </c>
      <c r="C32" s="60" t="s">
        <v>63</v>
      </c>
      <c r="D32" s="65"/>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7"/>
      <c r="IA32" s="17">
        <v>1.2</v>
      </c>
      <c r="IB32" s="17" t="s">
        <v>196</v>
      </c>
      <c r="IC32" s="17" t="s">
        <v>63</v>
      </c>
      <c r="IE32" s="18"/>
      <c r="IF32" s="18"/>
      <c r="IG32" s="18"/>
      <c r="IH32" s="18"/>
      <c r="II32" s="18"/>
    </row>
    <row r="33" spans="1:243" s="17" customFormat="1" ht="15.75">
      <c r="A33" s="39">
        <v>1.21</v>
      </c>
      <c r="B33" s="62" t="s">
        <v>197</v>
      </c>
      <c r="C33" s="60" t="s">
        <v>64</v>
      </c>
      <c r="D33" s="41">
        <v>2</v>
      </c>
      <c r="E33" s="40" t="s">
        <v>115</v>
      </c>
      <c r="F33" s="42">
        <v>1018.05</v>
      </c>
      <c r="G33" s="43"/>
      <c r="H33" s="43"/>
      <c r="I33" s="44" t="s">
        <v>34</v>
      </c>
      <c r="J33" s="45">
        <f>IF(I33="Less(-)",-1,1)</f>
        <v>1</v>
      </c>
      <c r="K33" s="43" t="s">
        <v>35</v>
      </c>
      <c r="L33" s="43" t="s">
        <v>4</v>
      </c>
      <c r="M33" s="46"/>
      <c r="N33" s="43"/>
      <c r="O33" s="43"/>
      <c r="P33" s="47"/>
      <c r="Q33" s="43"/>
      <c r="R33" s="43"/>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8">
        <f>ROUND(total_amount_ba($B$2,$D$2,D33,F33,J33,K33,M33),0)</f>
        <v>2036</v>
      </c>
      <c r="BB33" s="49">
        <f>BA33+SUM(N33:AZ33)</f>
        <v>2036</v>
      </c>
      <c r="BC33" s="50" t="str">
        <f>SpellNumber(L33,BB33)</f>
        <v>INR  Two Thousand  &amp;Thirty Six  Only</v>
      </c>
      <c r="IA33" s="17">
        <v>1.21</v>
      </c>
      <c r="IB33" s="17" t="s">
        <v>197</v>
      </c>
      <c r="IC33" s="17" t="s">
        <v>64</v>
      </c>
      <c r="ID33" s="17">
        <v>2</v>
      </c>
      <c r="IE33" s="18" t="s">
        <v>115</v>
      </c>
      <c r="IF33" s="18"/>
      <c r="IG33" s="18"/>
      <c r="IH33" s="18"/>
      <c r="II33" s="18"/>
    </row>
    <row r="34" spans="1:243" s="17" customFormat="1" ht="31.5">
      <c r="A34" s="39">
        <v>1.22</v>
      </c>
      <c r="B34" s="62" t="s">
        <v>118</v>
      </c>
      <c r="C34" s="60" t="s">
        <v>65</v>
      </c>
      <c r="D34" s="65"/>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7"/>
      <c r="IA34" s="17">
        <v>1.22</v>
      </c>
      <c r="IB34" s="17" t="s">
        <v>118</v>
      </c>
      <c r="IC34" s="17" t="s">
        <v>65</v>
      </c>
      <c r="IE34" s="18"/>
      <c r="IF34" s="18"/>
      <c r="IG34" s="18"/>
      <c r="IH34" s="18"/>
      <c r="II34" s="18"/>
    </row>
    <row r="35" spans="1:243" s="17" customFormat="1" ht="30">
      <c r="A35" s="39">
        <v>1.23</v>
      </c>
      <c r="B35" s="62" t="s">
        <v>106</v>
      </c>
      <c r="C35" s="60" t="s">
        <v>66</v>
      </c>
      <c r="D35" s="41">
        <v>20</v>
      </c>
      <c r="E35" s="40" t="s">
        <v>114</v>
      </c>
      <c r="F35" s="42">
        <v>6658.25</v>
      </c>
      <c r="G35" s="43"/>
      <c r="H35" s="43"/>
      <c r="I35" s="44" t="s">
        <v>34</v>
      </c>
      <c r="J35" s="45">
        <f>IF(I35="Less(-)",-1,1)</f>
        <v>1</v>
      </c>
      <c r="K35" s="43" t="s">
        <v>35</v>
      </c>
      <c r="L35" s="43" t="s">
        <v>4</v>
      </c>
      <c r="M35" s="46"/>
      <c r="N35" s="43"/>
      <c r="O35" s="43"/>
      <c r="P35" s="47"/>
      <c r="Q35" s="43"/>
      <c r="R35" s="43"/>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8">
        <f>ROUND(total_amount_ba($B$2,$D$2,D35,F35,J35,K35,M35),0)</f>
        <v>133165</v>
      </c>
      <c r="BB35" s="49">
        <f>BA35+SUM(N35:AZ35)</f>
        <v>133165</v>
      </c>
      <c r="BC35" s="50" t="str">
        <f>SpellNumber(L35,BB35)</f>
        <v>INR  One Lakh Thirty Three Thousand One Hundred &amp; Sixty Five  Only</v>
      </c>
      <c r="IA35" s="17">
        <v>1.23</v>
      </c>
      <c r="IB35" s="17" t="s">
        <v>106</v>
      </c>
      <c r="IC35" s="17" t="s">
        <v>66</v>
      </c>
      <c r="ID35" s="17">
        <v>20</v>
      </c>
      <c r="IE35" s="18" t="s">
        <v>114</v>
      </c>
      <c r="IF35" s="18"/>
      <c r="IG35" s="18"/>
      <c r="IH35" s="18"/>
      <c r="II35" s="18"/>
    </row>
    <row r="36" spans="1:243" s="17" customFormat="1" ht="15.75">
      <c r="A36" s="39">
        <v>1.24</v>
      </c>
      <c r="B36" s="62" t="s">
        <v>198</v>
      </c>
      <c r="C36" s="60" t="s">
        <v>67</v>
      </c>
      <c r="D36" s="65"/>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7"/>
      <c r="IA36" s="17">
        <v>1.24</v>
      </c>
      <c r="IB36" s="17" t="s">
        <v>198</v>
      </c>
      <c r="IC36" s="17" t="s">
        <v>67</v>
      </c>
      <c r="IE36" s="18"/>
      <c r="IF36" s="18"/>
      <c r="IG36" s="18"/>
      <c r="IH36" s="18"/>
      <c r="II36" s="18"/>
    </row>
    <row r="37" spans="1:243" s="17" customFormat="1" ht="78.75">
      <c r="A37" s="39">
        <v>1.25</v>
      </c>
      <c r="B37" s="62" t="s">
        <v>199</v>
      </c>
      <c r="C37" s="60" t="s">
        <v>68</v>
      </c>
      <c r="D37" s="65"/>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7"/>
      <c r="IA37" s="17">
        <v>1.25</v>
      </c>
      <c r="IB37" s="17" t="s">
        <v>199</v>
      </c>
      <c r="IC37" s="17" t="s">
        <v>68</v>
      </c>
      <c r="IE37" s="18"/>
      <c r="IF37" s="18"/>
      <c r="IG37" s="18"/>
      <c r="IH37" s="18"/>
      <c r="II37" s="18"/>
    </row>
    <row r="38" spans="1:243" s="17" customFormat="1" ht="15.75">
      <c r="A38" s="39">
        <v>1.26</v>
      </c>
      <c r="B38" s="62" t="s">
        <v>200</v>
      </c>
      <c r="C38" s="60" t="s">
        <v>69</v>
      </c>
      <c r="D38" s="65"/>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7"/>
      <c r="IA38" s="17">
        <v>1.26</v>
      </c>
      <c r="IB38" s="17" t="s">
        <v>200</v>
      </c>
      <c r="IC38" s="17" t="s">
        <v>69</v>
      </c>
      <c r="IE38" s="18"/>
      <c r="IF38" s="18"/>
      <c r="IG38" s="18"/>
      <c r="IH38" s="18"/>
      <c r="II38" s="18"/>
    </row>
    <row r="39" spans="1:243" s="17" customFormat="1" ht="15.75">
      <c r="A39" s="39">
        <v>1.27</v>
      </c>
      <c r="B39" s="62" t="s">
        <v>201</v>
      </c>
      <c r="C39" s="60" t="s">
        <v>70</v>
      </c>
      <c r="D39" s="41">
        <v>16</v>
      </c>
      <c r="E39" s="40" t="s">
        <v>115</v>
      </c>
      <c r="F39" s="42">
        <v>4425.35</v>
      </c>
      <c r="G39" s="43"/>
      <c r="H39" s="43"/>
      <c r="I39" s="44" t="s">
        <v>34</v>
      </c>
      <c r="J39" s="45">
        <f>IF(I39="Less(-)",-1,1)</f>
        <v>1</v>
      </c>
      <c r="K39" s="43" t="s">
        <v>35</v>
      </c>
      <c r="L39" s="43" t="s">
        <v>4</v>
      </c>
      <c r="M39" s="46"/>
      <c r="N39" s="43"/>
      <c r="O39" s="43"/>
      <c r="P39" s="47"/>
      <c r="Q39" s="43"/>
      <c r="R39" s="43"/>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8">
        <f>ROUND(total_amount_ba($B$2,$D$2,D39,F39,J39,K39,M39),0)</f>
        <v>70806</v>
      </c>
      <c r="BB39" s="49">
        <f>BA39+SUM(N39:AZ39)</f>
        <v>70806</v>
      </c>
      <c r="BC39" s="50" t="str">
        <f>SpellNumber(L39,BB39)</f>
        <v>INR  Seventy Thousand Eight Hundred &amp; Six  Only</v>
      </c>
      <c r="IA39" s="17">
        <v>1.27</v>
      </c>
      <c r="IB39" s="17" t="s">
        <v>201</v>
      </c>
      <c r="IC39" s="17" t="s">
        <v>70</v>
      </c>
      <c r="ID39" s="17">
        <v>16</v>
      </c>
      <c r="IE39" s="18" t="s">
        <v>115</v>
      </c>
      <c r="IF39" s="18"/>
      <c r="IG39" s="18"/>
      <c r="IH39" s="18"/>
      <c r="II39" s="18"/>
    </row>
    <row r="40" spans="1:243" s="17" customFormat="1" ht="31.5">
      <c r="A40" s="39">
        <v>1.28</v>
      </c>
      <c r="B40" s="62" t="s">
        <v>202</v>
      </c>
      <c r="C40" s="60" t="s">
        <v>71</v>
      </c>
      <c r="D40" s="65"/>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7"/>
      <c r="IA40" s="17">
        <v>1.28</v>
      </c>
      <c r="IB40" s="17" t="s">
        <v>202</v>
      </c>
      <c r="IC40" s="17" t="s">
        <v>71</v>
      </c>
      <c r="IE40" s="18"/>
      <c r="IF40" s="18"/>
      <c r="IG40" s="18"/>
      <c r="IH40" s="18"/>
      <c r="II40" s="18"/>
    </row>
    <row r="41" spans="1:243" s="17" customFormat="1" ht="28.5">
      <c r="A41" s="39">
        <v>1.29</v>
      </c>
      <c r="B41" s="62" t="s">
        <v>203</v>
      </c>
      <c r="C41" s="60" t="s">
        <v>72</v>
      </c>
      <c r="D41" s="41">
        <v>55</v>
      </c>
      <c r="E41" s="40" t="s">
        <v>116</v>
      </c>
      <c r="F41" s="42">
        <v>418.85</v>
      </c>
      <c r="G41" s="43"/>
      <c r="H41" s="43"/>
      <c r="I41" s="44" t="s">
        <v>34</v>
      </c>
      <c r="J41" s="45">
        <f>IF(I41="Less(-)",-1,1)</f>
        <v>1</v>
      </c>
      <c r="K41" s="43" t="s">
        <v>35</v>
      </c>
      <c r="L41" s="43" t="s">
        <v>4</v>
      </c>
      <c r="M41" s="46"/>
      <c r="N41" s="43"/>
      <c r="O41" s="43"/>
      <c r="P41" s="47"/>
      <c r="Q41" s="43"/>
      <c r="R41" s="43"/>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8">
        <f>ROUND(total_amount_ba($B$2,$D$2,D41,F41,J41,K41,M41),0)</f>
        <v>23037</v>
      </c>
      <c r="BB41" s="49">
        <f>BA41+SUM(N41:AZ41)</f>
        <v>23037</v>
      </c>
      <c r="BC41" s="50" t="str">
        <f>SpellNumber(L41,BB41)</f>
        <v>INR  Twenty Three Thousand  &amp;Thirty Seven  Only</v>
      </c>
      <c r="IA41" s="17">
        <v>1.29</v>
      </c>
      <c r="IB41" s="64" t="s">
        <v>203</v>
      </c>
      <c r="IC41" s="17" t="s">
        <v>72</v>
      </c>
      <c r="ID41" s="17">
        <v>55</v>
      </c>
      <c r="IE41" s="18" t="s">
        <v>116</v>
      </c>
      <c r="IF41" s="18"/>
      <c r="IG41" s="18"/>
      <c r="IH41" s="18"/>
      <c r="II41" s="18"/>
    </row>
    <row r="42" spans="1:243" s="17" customFormat="1" ht="78.75">
      <c r="A42" s="39">
        <v>1.3</v>
      </c>
      <c r="B42" s="62" t="s">
        <v>204</v>
      </c>
      <c r="C42" s="60" t="s">
        <v>73</v>
      </c>
      <c r="D42" s="41">
        <v>2.5</v>
      </c>
      <c r="E42" s="40" t="s">
        <v>115</v>
      </c>
      <c r="F42" s="42">
        <v>1063.45</v>
      </c>
      <c r="G42" s="43"/>
      <c r="H42" s="43"/>
      <c r="I42" s="44" t="s">
        <v>34</v>
      </c>
      <c r="J42" s="45">
        <f>IF(I42="Less(-)",-1,1)</f>
        <v>1</v>
      </c>
      <c r="K42" s="43" t="s">
        <v>35</v>
      </c>
      <c r="L42" s="43" t="s">
        <v>4</v>
      </c>
      <c r="M42" s="46"/>
      <c r="N42" s="43"/>
      <c r="O42" s="43"/>
      <c r="P42" s="47"/>
      <c r="Q42" s="43"/>
      <c r="R42" s="43"/>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8">
        <f>ROUND(total_amount_ba($B$2,$D$2,D42,F42,J42,K42,M42),0)</f>
        <v>2659</v>
      </c>
      <c r="BB42" s="49">
        <f>BA42+SUM(N42:AZ42)</f>
        <v>2659</v>
      </c>
      <c r="BC42" s="50" t="str">
        <f>SpellNumber(L42,BB42)</f>
        <v>INR  Two Thousand Six Hundred &amp; Fifty Nine  Only</v>
      </c>
      <c r="IA42" s="17">
        <v>1.3</v>
      </c>
      <c r="IB42" s="17" t="s">
        <v>204</v>
      </c>
      <c r="IC42" s="17" t="s">
        <v>73</v>
      </c>
      <c r="ID42" s="17">
        <v>2.5</v>
      </c>
      <c r="IE42" s="18" t="s">
        <v>115</v>
      </c>
      <c r="IF42" s="18"/>
      <c r="IG42" s="18"/>
      <c r="IH42" s="18"/>
      <c r="II42" s="18"/>
    </row>
    <row r="43" spans="1:243" s="17" customFormat="1" ht="15.75">
      <c r="A43" s="39">
        <v>1.31</v>
      </c>
      <c r="B43" s="62" t="s">
        <v>205</v>
      </c>
      <c r="C43" s="60" t="s">
        <v>74</v>
      </c>
      <c r="D43" s="65"/>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7"/>
      <c r="IA43" s="17">
        <v>1.31</v>
      </c>
      <c r="IB43" s="17" t="s">
        <v>205</v>
      </c>
      <c r="IC43" s="17" t="s">
        <v>74</v>
      </c>
      <c r="IE43" s="18"/>
      <c r="IF43" s="18"/>
      <c r="IG43" s="18"/>
      <c r="IH43" s="18"/>
      <c r="II43" s="18"/>
    </row>
    <row r="44" spans="1:243" s="17" customFormat="1" ht="204.75">
      <c r="A44" s="39">
        <v>1.32</v>
      </c>
      <c r="B44" s="62" t="s">
        <v>206</v>
      </c>
      <c r="C44" s="60" t="s">
        <v>75</v>
      </c>
      <c r="D44" s="65"/>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7"/>
      <c r="IA44" s="17">
        <v>1.32</v>
      </c>
      <c r="IB44" s="17" t="s">
        <v>206</v>
      </c>
      <c r="IC44" s="17" t="s">
        <v>75</v>
      </c>
      <c r="IE44" s="18"/>
      <c r="IF44" s="18"/>
      <c r="IG44" s="18"/>
      <c r="IH44" s="18"/>
      <c r="II44" s="18"/>
    </row>
    <row r="45" spans="1:243" s="17" customFormat="1" ht="30.75" customHeight="1">
      <c r="A45" s="39">
        <v>1.33</v>
      </c>
      <c r="B45" s="62" t="s">
        <v>207</v>
      </c>
      <c r="C45" s="60" t="s">
        <v>76</v>
      </c>
      <c r="D45" s="41">
        <v>57</v>
      </c>
      <c r="E45" s="40" t="s">
        <v>115</v>
      </c>
      <c r="F45" s="42">
        <v>7634.1</v>
      </c>
      <c r="G45" s="43"/>
      <c r="H45" s="43"/>
      <c r="I45" s="44" t="s">
        <v>34</v>
      </c>
      <c r="J45" s="45">
        <f>IF(I45="Less(-)",-1,1)</f>
        <v>1</v>
      </c>
      <c r="K45" s="43" t="s">
        <v>35</v>
      </c>
      <c r="L45" s="43" t="s">
        <v>4</v>
      </c>
      <c r="M45" s="46"/>
      <c r="N45" s="43"/>
      <c r="O45" s="43"/>
      <c r="P45" s="47"/>
      <c r="Q45" s="43"/>
      <c r="R45" s="43"/>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8">
        <f>ROUND(total_amount_ba($B$2,$D$2,D45,F45,J45,K45,M45),0)</f>
        <v>435144</v>
      </c>
      <c r="BB45" s="49">
        <f>BA45+SUM(N45:AZ45)</f>
        <v>435144</v>
      </c>
      <c r="BC45" s="50" t="str">
        <f>SpellNumber(L45,BB45)</f>
        <v>INR  Four Lakh Thirty Five Thousand One Hundred &amp; Forty Four  Only</v>
      </c>
      <c r="IA45" s="17">
        <v>1.33</v>
      </c>
      <c r="IB45" s="17" t="s">
        <v>207</v>
      </c>
      <c r="IC45" s="17" t="s">
        <v>76</v>
      </c>
      <c r="ID45" s="17">
        <v>57</v>
      </c>
      <c r="IE45" s="18" t="s">
        <v>115</v>
      </c>
      <c r="IF45" s="18"/>
      <c r="IG45" s="18"/>
      <c r="IH45" s="18"/>
      <c r="II45" s="18"/>
    </row>
    <row r="46" spans="1:243" s="17" customFormat="1" ht="15.75">
      <c r="A46" s="39">
        <v>1.34</v>
      </c>
      <c r="B46" s="62" t="s">
        <v>107</v>
      </c>
      <c r="C46" s="60" t="s">
        <v>77</v>
      </c>
      <c r="D46" s="65"/>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7"/>
      <c r="IA46" s="17">
        <v>1.34</v>
      </c>
      <c r="IB46" s="17" t="s">
        <v>107</v>
      </c>
      <c r="IC46" s="17" t="s">
        <v>77</v>
      </c>
      <c r="IE46" s="18"/>
      <c r="IF46" s="18"/>
      <c r="IG46" s="18"/>
      <c r="IH46" s="18"/>
      <c r="II46" s="18"/>
    </row>
    <row r="47" spans="1:243" s="17" customFormat="1" ht="31.5">
      <c r="A47" s="39">
        <v>1.35</v>
      </c>
      <c r="B47" s="62" t="s">
        <v>119</v>
      </c>
      <c r="C47" s="60" t="s">
        <v>78</v>
      </c>
      <c r="D47" s="41">
        <v>240</v>
      </c>
      <c r="E47" s="40" t="s">
        <v>117</v>
      </c>
      <c r="F47" s="42">
        <v>78.2</v>
      </c>
      <c r="G47" s="43"/>
      <c r="H47" s="43"/>
      <c r="I47" s="44" t="s">
        <v>34</v>
      </c>
      <c r="J47" s="45">
        <f>IF(I47="Less(-)",-1,1)</f>
        <v>1</v>
      </c>
      <c r="K47" s="43" t="s">
        <v>35</v>
      </c>
      <c r="L47" s="43" t="s">
        <v>4</v>
      </c>
      <c r="M47" s="46"/>
      <c r="N47" s="43"/>
      <c r="O47" s="43"/>
      <c r="P47" s="47"/>
      <c r="Q47" s="43"/>
      <c r="R47" s="43"/>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8">
        <f>ROUND(total_amount_ba($B$2,$D$2,D47,F47,J47,K47,M47),0)</f>
        <v>18768</v>
      </c>
      <c r="BB47" s="49">
        <f>BA47+SUM(N47:AZ47)</f>
        <v>18768</v>
      </c>
      <c r="BC47" s="50" t="str">
        <f>SpellNumber(L47,BB47)</f>
        <v>INR  Eighteen Thousand Seven Hundred &amp; Sixty Eight  Only</v>
      </c>
      <c r="IA47" s="17">
        <v>1.35</v>
      </c>
      <c r="IB47" s="17" t="s">
        <v>119</v>
      </c>
      <c r="IC47" s="17" t="s">
        <v>78</v>
      </c>
      <c r="ID47" s="17">
        <v>240</v>
      </c>
      <c r="IE47" s="18" t="s">
        <v>117</v>
      </c>
      <c r="IF47" s="18"/>
      <c r="IG47" s="18"/>
      <c r="IH47" s="18"/>
      <c r="II47" s="18"/>
    </row>
    <row r="48" spans="1:243" s="17" customFormat="1" ht="31.5">
      <c r="A48" s="39">
        <v>1.36</v>
      </c>
      <c r="B48" s="62" t="s">
        <v>208</v>
      </c>
      <c r="C48" s="60" t="s">
        <v>79</v>
      </c>
      <c r="D48" s="65"/>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7"/>
      <c r="IA48" s="17">
        <v>1.36</v>
      </c>
      <c r="IB48" s="17" t="s">
        <v>208</v>
      </c>
      <c r="IC48" s="17" t="s">
        <v>79</v>
      </c>
      <c r="IE48" s="18"/>
      <c r="IF48" s="18"/>
      <c r="IG48" s="18"/>
      <c r="IH48" s="18"/>
      <c r="II48" s="18"/>
    </row>
    <row r="49" spans="1:243" s="17" customFormat="1" ht="15.75">
      <c r="A49" s="39">
        <v>1.37</v>
      </c>
      <c r="B49" s="62" t="s">
        <v>209</v>
      </c>
      <c r="C49" s="60" t="s">
        <v>80</v>
      </c>
      <c r="D49" s="41">
        <v>52</v>
      </c>
      <c r="E49" s="40" t="s">
        <v>117</v>
      </c>
      <c r="F49" s="42">
        <v>102.25</v>
      </c>
      <c r="G49" s="43"/>
      <c r="H49" s="43"/>
      <c r="I49" s="44" t="s">
        <v>34</v>
      </c>
      <c r="J49" s="45">
        <f>IF(I49="Less(-)",-1,1)</f>
        <v>1</v>
      </c>
      <c r="K49" s="43" t="s">
        <v>35</v>
      </c>
      <c r="L49" s="43" t="s">
        <v>4</v>
      </c>
      <c r="M49" s="46"/>
      <c r="N49" s="43"/>
      <c r="O49" s="43"/>
      <c r="P49" s="47"/>
      <c r="Q49" s="43"/>
      <c r="R49" s="43"/>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8">
        <f>ROUND(total_amount_ba($B$2,$D$2,D49,F49,J49,K49,M49),0)</f>
        <v>5317</v>
      </c>
      <c r="BB49" s="49">
        <f>BA49+SUM(N49:AZ49)</f>
        <v>5317</v>
      </c>
      <c r="BC49" s="50" t="str">
        <f>SpellNumber(L49,BB49)</f>
        <v>INR  Five Thousand Three Hundred &amp; Seventeen  Only</v>
      </c>
      <c r="IA49" s="17">
        <v>1.37</v>
      </c>
      <c r="IB49" s="17" t="s">
        <v>209</v>
      </c>
      <c r="IC49" s="17" t="s">
        <v>80</v>
      </c>
      <c r="ID49" s="17">
        <v>52</v>
      </c>
      <c r="IE49" s="18" t="s">
        <v>117</v>
      </c>
      <c r="IF49" s="18"/>
      <c r="IG49" s="18"/>
      <c r="IH49" s="18"/>
      <c r="II49" s="18"/>
    </row>
    <row r="50" spans="1:243" s="17" customFormat="1" ht="31.5">
      <c r="A50" s="39">
        <v>1.38</v>
      </c>
      <c r="B50" s="62" t="s">
        <v>210</v>
      </c>
      <c r="C50" s="60" t="s">
        <v>81</v>
      </c>
      <c r="D50" s="65"/>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7"/>
      <c r="IA50" s="17">
        <v>1.38</v>
      </c>
      <c r="IB50" s="17" t="s">
        <v>210</v>
      </c>
      <c r="IC50" s="17" t="s">
        <v>81</v>
      </c>
      <c r="IE50" s="18"/>
      <c r="IF50" s="18"/>
      <c r="IG50" s="18"/>
      <c r="IH50" s="18"/>
      <c r="II50" s="18"/>
    </row>
    <row r="51" spans="1:243" s="17" customFormat="1" ht="30">
      <c r="A51" s="39">
        <v>1.39</v>
      </c>
      <c r="B51" s="62" t="s">
        <v>211</v>
      </c>
      <c r="C51" s="60" t="s">
        <v>82</v>
      </c>
      <c r="D51" s="41">
        <v>300</v>
      </c>
      <c r="E51" s="40" t="s">
        <v>117</v>
      </c>
      <c r="F51" s="42">
        <v>157.15</v>
      </c>
      <c r="G51" s="43"/>
      <c r="H51" s="43"/>
      <c r="I51" s="44" t="s">
        <v>34</v>
      </c>
      <c r="J51" s="45">
        <f>IF(I51="Less(-)",-1,1)</f>
        <v>1</v>
      </c>
      <c r="K51" s="43" t="s">
        <v>35</v>
      </c>
      <c r="L51" s="43" t="s">
        <v>4</v>
      </c>
      <c r="M51" s="46"/>
      <c r="N51" s="43"/>
      <c r="O51" s="43"/>
      <c r="P51" s="47"/>
      <c r="Q51" s="43"/>
      <c r="R51" s="43"/>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8">
        <f>ROUND(total_amount_ba($B$2,$D$2,D51,F51,J51,K51,M51),0)</f>
        <v>47145</v>
      </c>
      <c r="BB51" s="49">
        <f>BA51+SUM(N51:AZ51)</f>
        <v>47145</v>
      </c>
      <c r="BC51" s="50" t="str">
        <f>SpellNumber(L51,BB51)</f>
        <v>INR  Forty Seven Thousand One Hundred &amp; Forty Five  Only</v>
      </c>
      <c r="IA51" s="17">
        <v>1.39</v>
      </c>
      <c r="IB51" s="17" t="s">
        <v>211</v>
      </c>
      <c r="IC51" s="17" t="s">
        <v>82</v>
      </c>
      <c r="ID51" s="17">
        <v>300</v>
      </c>
      <c r="IE51" s="18" t="s">
        <v>117</v>
      </c>
      <c r="IF51" s="18"/>
      <c r="IG51" s="18"/>
      <c r="IH51" s="18"/>
      <c r="II51" s="18"/>
    </row>
    <row r="52" spans="1:243" s="17" customFormat="1" ht="47.25">
      <c r="A52" s="39">
        <v>1.4</v>
      </c>
      <c r="B52" s="62" t="s">
        <v>212</v>
      </c>
      <c r="C52" s="60" t="s">
        <v>83</v>
      </c>
      <c r="D52" s="65"/>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7"/>
      <c r="IA52" s="17">
        <v>1.4</v>
      </c>
      <c r="IB52" s="17" t="s">
        <v>212</v>
      </c>
      <c r="IC52" s="17" t="s">
        <v>83</v>
      </c>
      <c r="IE52" s="18"/>
      <c r="IF52" s="18"/>
      <c r="IG52" s="18"/>
      <c r="IH52" s="18"/>
      <c r="II52" s="18"/>
    </row>
    <row r="53" spans="1:243" s="17" customFormat="1" ht="30">
      <c r="A53" s="39">
        <v>1.41</v>
      </c>
      <c r="B53" s="62" t="s">
        <v>213</v>
      </c>
      <c r="C53" s="60" t="s">
        <v>84</v>
      </c>
      <c r="D53" s="41">
        <v>65</v>
      </c>
      <c r="E53" s="40" t="s">
        <v>122</v>
      </c>
      <c r="F53" s="42">
        <v>191.95</v>
      </c>
      <c r="G53" s="43"/>
      <c r="H53" s="43"/>
      <c r="I53" s="44" t="s">
        <v>34</v>
      </c>
      <c r="J53" s="45">
        <f>IF(I53="Less(-)",-1,1)</f>
        <v>1</v>
      </c>
      <c r="K53" s="43" t="s">
        <v>35</v>
      </c>
      <c r="L53" s="43" t="s">
        <v>4</v>
      </c>
      <c r="M53" s="46"/>
      <c r="N53" s="43"/>
      <c r="O53" s="43"/>
      <c r="P53" s="47"/>
      <c r="Q53" s="43"/>
      <c r="R53" s="43"/>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8">
        <f>ROUND(total_amount_ba($B$2,$D$2,D53,F53,J53,K53,M53),0)</f>
        <v>12477</v>
      </c>
      <c r="BB53" s="49">
        <f>BA53+SUM(N53:AZ53)</f>
        <v>12477</v>
      </c>
      <c r="BC53" s="50" t="str">
        <f>SpellNumber(L53,BB53)</f>
        <v>INR  Twelve Thousand Four Hundred &amp; Seventy Seven  Only</v>
      </c>
      <c r="IA53" s="17">
        <v>1.41</v>
      </c>
      <c r="IB53" s="17" t="s">
        <v>213</v>
      </c>
      <c r="IC53" s="17" t="s">
        <v>84</v>
      </c>
      <c r="ID53" s="17">
        <v>65</v>
      </c>
      <c r="IE53" s="18" t="s">
        <v>122</v>
      </c>
      <c r="IF53" s="18"/>
      <c r="IG53" s="18"/>
      <c r="IH53" s="18"/>
      <c r="II53" s="18"/>
    </row>
    <row r="54" spans="1:243" s="17" customFormat="1" ht="15.75">
      <c r="A54" s="39">
        <v>1.42</v>
      </c>
      <c r="B54" s="62" t="s">
        <v>214</v>
      </c>
      <c r="C54" s="60" t="s">
        <v>85</v>
      </c>
      <c r="D54" s="65"/>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7"/>
      <c r="IA54" s="17">
        <v>1.42</v>
      </c>
      <c r="IB54" s="17" t="s">
        <v>214</v>
      </c>
      <c r="IC54" s="17" t="s">
        <v>85</v>
      </c>
      <c r="IE54" s="18"/>
      <c r="IF54" s="18"/>
      <c r="IG54" s="18"/>
      <c r="IH54" s="18"/>
      <c r="II54" s="18"/>
    </row>
    <row r="55" spans="1:243" s="17" customFormat="1" ht="63">
      <c r="A55" s="39">
        <v>1.43</v>
      </c>
      <c r="B55" s="62" t="s">
        <v>215</v>
      </c>
      <c r="C55" s="60" t="s">
        <v>86</v>
      </c>
      <c r="D55" s="65"/>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7"/>
      <c r="IA55" s="17">
        <v>1.43</v>
      </c>
      <c r="IB55" s="17" t="s">
        <v>215</v>
      </c>
      <c r="IC55" s="17" t="s">
        <v>86</v>
      </c>
      <c r="IE55" s="18"/>
      <c r="IF55" s="18"/>
      <c r="IG55" s="18"/>
      <c r="IH55" s="18"/>
      <c r="II55" s="18"/>
    </row>
    <row r="56" spans="1:243" s="17" customFormat="1" ht="30">
      <c r="A56" s="39">
        <v>1.44</v>
      </c>
      <c r="B56" s="62" t="s">
        <v>216</v>
      </c>
      <c r="C56" s="60" t="s">
        <v>87</v>
      </c>
      <c r="D56" s="41">
        <v>125</v>
      </c>
      <c r="E56" s="40" t="s">
        <v>115</v>
      </c>
      <c r="F56" s="42">
        <v>1416.65</v>
      </c>
      <c r="G56" s="43"/>
      <c r="H56" s="43"/>
      <c r="I56" s="44" t="s">
        <v>34</v>
      </c>
      <c r="J56" s="45">
        <f>IF(I56="Less(-)",-1,1)</f>
        <v>1</v>
      </c>
      <c r="K56" s="43" t="s">
        <v>35</v>
      </c>
      <c r="L56" s="43" t="s">
        <v>4</v>
      </c>
      <c r="M56" s="46"/>
      <c r="N56" s="43"/>
      <c r="O56" s="43"/>
      <c r="P56" s="47"/>
      <c r="Q56" s="43"/>
      <c r="R56" s="43"/>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8">
        <f>ROUND(total_amount_ba($B$2,$D$2,D56,F56,J56,K56,M56),0)</f>
        <v>177081</v>
      </c>
      <c r="BB56" s="49">
        <f>BA56+SUM(N56:AZ56)</f>
        <v>177081</v>
      </c>
      <c r="BC56" s="50" t="str">
        <f>SpellNumber(L56,BB56)</f>
        <v>INR  One Lakh Seventy Seven Thousand  &amp;Eighty One  Only</v>
      </c>
      <c r="IA56" s="17">
        <v>1.44</v>
      </c>
      <c r="IB56" s="17" t="s">
        <v>216</v>
      </c>
      <c r="IC56" s="17" t="s">
        <v>87</v>
      </c>
      <c r="ID56" s="17">
        <v>125</v>
      </c>
      <c r="IE56" s="18" t="s">
        <v>115</v>
      </c>
      <c r="IF56" s="18"/>
      <c r="IG56" s="18"/>
      <c r="IH56" s="18"/>
      <c r="II56" s="18"/>
    </row>
    <row r="57" spans="1:243" s="17" customFormat="1" ht="63">
      <c r="A57" s="39">
        <v>1.45</v>
      </c>
      <c r="B57" s="62" t="s">
        <v>217</v>
      </c>
      <c r="C57" s="60" t="s">
        <v>88</v>
      </c>
      <c r="D57" s="65"/>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7"/>
      <c r="IA57" s="17">
        <v>1.45</v>
      </c>
      <c r="IB57" s="17" t="s">
        <v>217</v>
      </c>
      <c r="IC57" s="17" t="s">
        <v>88</v>
      </c>
      <c r="IE57" s="18"/>
      <c r="IF57" s="18"/>
      <c r="IG57" s="18"/>
      <c r="IH57" s="18"/>
      <c r="II57" s="18"/>
    </row>
    <row r="58" spans="1:243" s="17" customFormat="1" ht="15.75">
      <c r="A58" s="39">
        <v>1.46</v>
      </c>
      <c r="B58" s="62" t="s">
        <v>216</v>
      </c>
      <c r="C58" s="60" t="s">
        <v>89</v>
      </c>
      <c r="D58" s="41">
        <v>10</v>
      </c>
      <c r="E58" s="40" t="s">
        <v>115</v>
      </c>
      <c r="F58" s="42">
        <v>1466.5</v>
      </c>
      <c r="G58" s="43"/>
      <c r="H58" s="43"/>
      <c r="I58" s="44" t="s">
        <v>34</v>
      </c>
      <c r="J58" s="45">
        <f>IF(I58="Less(-)",-1,1)</f>
        <v>1</v>
      </c>
      <c r="K58" s="43" t="s">
        <v>35</v>
      </c>
      <c r="L58" s="43" t="s">
        <v>4</v>
      </c>
      <c r="M58" s="46"/>
      <c r="N58" s="43"/>
      <c r="O58" s="43"/>
      <c r="P58" s="47"/>
      <c r="Q58" s="43"/>
      <c r="R58" s="43"/>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8">
        <f>ROUND(total_amount_ba($B$2,$D$2,D58,F58,J58,K58,M58),0)</f>
        <v>14665</v>
      </c>
      <c r="BB58" s="49">
        <f>BA58+SUM(N58:AZ58)</f>
        <v>14665</v>
      </c>
      <c r="BC58" s="50" t="str">
        <f>SpellNumber(L58,BB58)</f>
        <v>INR  Fourteen Thousand Six Hundred &amp; Sixty Five  Only</v>
      </c>
      <c r="IA58" s="17">
        <v>1.46</v>
      </c>
      <c r="IB58" s="17" t="s">
        <v>216</v>
      </c>
      <c r="IC58" s="17" t="s">
        <v>89</v>
      </c>
      <c r="ID58" s="17">
        <v>10</v>
      </c>
      <c r="IE58" s="18" t="s">
        <v>115</v>
      </c>
      <c r="IF58" s="18"/>
      <c r="IG58" s="18"/>
      <c r="IH58" s="18"/>
      <c r="II58" s="18"/>
    </row>
    <row r="59" spans="1:243" s="17" customFormat="1" ht="36" customHeight="1">
      <c r="A59" s="39">
        <v>1.47</v>
      </c>
      <c r="B59" s="62" t="s">
        <v>121</v>
      </c>
      <c r="C59" s="60" t="s">
        <v>90</v>
      </c>
      <c r="D59" s="65"/>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7"/>
      <c r="IA59" s="17">
        <v>1.47</v>
      </c>
      <c r="IB59" s="64" t="s">
        <v>121</v>
      </c>
      <c r="IC59" s="17" t="s">
        <v>90</v>
      </c>
      <c r="IE59" s="18"/>
      <c r="IF59" s="18"/>
      <c r="IG59" s="18"/>
      <c r="IH59" s="18"/>
      <c r="II59" s="18"/>
    </row>
    <row r="60" spans="1:243" s="17" customFormat="1" ht="78.75">
      <c r="A60" s="39">
        <v>1.48</v>
      </c>
      <c r="B60" s="62" t="s">
        <v>218</v>
      </c>
      <c r="C60" s="60" t="s">
        <v>91</v>
      </c>
      <c r="D60" s="65"/>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7"/>
      <c r="IA60" s="17">
        <v>1.48</v>
      </c>
      <c r="IB60" s="17" t="s">
        <v>218</v>
      </c>
      <c r="IC60" s="17" t="s">
        <v>91</v>
      </c>
      <c r="IE60" s="18"/>
      <c r="IF60" s="18"/>
      <c r="IG60" s="18"/>
      <c r="IH60" s="18"/>
      <c r="II60" s="18"/>
    </row>
    <row r="61" spans="1:243" s="17" customFormat="1" ht="15.75">
      <c r="A61" s="39">
        <v>1.49</v>
      </c>
      <c r="B61" s="62" t="s">
        <v>219</v>
      </c>
      <c r="C61" s="60" t="s">
        <v>92</v>
      </c>
      <c r="D61" s="41">
        <v>45</v>
      </c>
      <c r="E61" s="40" t="s">
        <v>115</v>
      </c>
      <c r="F61" s="42">
        <v>1135.45</v>
      </c>
      <c r="G61" s="43"/>
      <c r="H61" s="43"/>
      <c r="I61" s="44" t="s">
        <v>34</v>
      </c>
      <c r="J61" s="45">
        <f>IF(I61="Less(-)",-1,1)</f>
        <v>1</v>
      </c>
      <c r="K61" s="43" t="s">
        <v>35</v>
      </c>
      <c r="L61" s="43" t="s">
        <v>4</v>
      </c>
      <c r="M61" s="46"/>
      <c r="N61" s="43"/>
      <c r="O61" s="43"/>
      <c r="P61" s="47"/>
      <c r="Q61" s="43"/>
      <c r="R61" s="43"/>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8">
        <f>ROUND(total_amount_ba($B$2,$D$2,D61,F61,J61,K61,M61),0)</f>
        <v>51095</v>
      </c>
      <c r="BB61" s="49">
        <f>BA61+SUM(N61:AZ61)</f>
        <v>51095</v>
      </c>
      <c r="BC61" s="50" t="str">
        <f>SpellNumber(L61,BB61)</f>
        <v>INR  Fifty One Thousand  &amp;Ninety Five  Only</v>
      </c>
      <c r="IA61" s="17">
        <v>1.49</v>
      </c>
      <c r="IB61" s="17" t="s">
        <v>219</v>
      </c>
      <c r="IC61" s="17" t="s">
        <v>92</v>
      </c>
      <c r="ID61" s="17">
        <v>45</v>
      </c>
      <c r="IE61" s="18" t="s">
        <v>115</v>
      </c>
      <c r="IF61" s="18"/>
      <c r="IG61" s="18"/>
      <c r="IH61" s="18"/>
      <c r="II61" s="18"/>
    </row>
    <row r="62" spans="1:243" s="17" customFormat="1" ht="31.5">
      <c r="A62" s="39">
        <v>1.5</v>
      </c>
      <c r="B62" s="62" t="s">
        <v>220</v>
      </c>
      <c r="C62" s="60" t="s">
        <v>93</v>
      </c>
      <c r="D62" s="65"/>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7"/>
      <c r="IA62" s="17">
        <v>1.5</v>
      </c>
      <c r="IB62" s="17" t="s">
        <v>220</v>
      </c>
      <c r="IC62" s="17" t="s">
        <v>93</v>
      </c>
      <c r="IE62" s="18"/>
      <c r="IF62" s="18"/>
      <c r="IG62" s="18"/>
      <c r="IH62" s="18"/>
      <c r="II62" s="18"/>
    </row>
    <row r="63" spans="1:243" s="17" customFormat="1" ht="15.75">
      <c r="A63" s="39">
        <v>1.51</v>
      </c>
      <c r="B63" s="62" t="s">
        <v>221</v>
      </c>
      <c r="C63" s="60" t="s">
        <v>94</v>
      </c>
      <c r="D63" s="41">
        <v>3.5</v>
      </c>
      <c r="E63" s="40" t="s">
        <v>116</v>
      </c>
      <c r="F63" s="42">
        <v>750.85</v>
      </c>
      <c r="G63" s="43"/>
      <c r="H63" s="43"/>
      <c r="I63" s="44" t="s">
        <v>34</v>
      </c>
      <c r="J63" s="45">
        <f>IF(I63="Less(-)",-1,1)</f>
        <v>1</v>
      </c>
      <c r="K63" s="43" t="s">
        <v>35</v>
      </c>
      <c r="L63" s="43" t="s">
        <v>4</v>
      </c>
      <c r="M63" s="46"/>
      <c r="N63" s="43"/>
      <c r="O63" s="43"/>
      <c r="P63" s="47"/>
      <c r="Q63" s="43"/>
      <c r="R63" s="43"/>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8">
        <f>ROUND(total_amount_ba($B$2,$D$2,D63,F63,J63,K63,M63),0)</f>
        <v>2628</v>
      </c>
      <c r="BB63" s="49">
        <f>BA63+SUM(N63:AZ63)</f>
        <v>2628</v>
      </c>
      <c r="BC63" s="50" t="str">
        <f>SpellNumber(L63,BB63)</f>
        <v>INR  Two Thousand Six Hundred &amp; Twenty Eight  Only</v>
      </c>
      <c r="IA63" s="17">
        <v>1.51</v>
      </c>
      <c r="IB63" s="17" t="s">
        <v>221</v>
      </c>
      <c r="IC63" s="17" t="s">
        <v>94</v>
      </c>
      <c r="ID63" s="17">
        <v>3.5</v>
      </c>
      <c r="IE63" s="18" t="s">
        <v>116</v>
      </c>
      <c r="IF63" s="18"/>
      <c r="IG63" s="18"/>
      <c r="IH63" s="18"/>
      <c r="II63" s="18"/>
    </row>
    <row r="64" spans="1:243" s="17" customFormat="1" ht="31.5">
      <c r="A64" s="39">
        <v>1.52</v>
      </c>
      <c r="B64" s="62" t="s">
        <v>222</v>
      </c>
      <c r="C64" s="60" t="s">
        <v>95</v>
      </c>
      <c r="D64" s="65"/>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7"/>
      <c r="IA64" s="17">
        <v>1.52</v>
      </c>
      <c r="IB64" s="17" t="s">
        <v>222</v>
      </c>
      <c r="IC64" s="17" t="s">
        <v>95</v>
      </c>
      <c r="IE64" s="18"/>
      <c r="IF64" s="18"/>
      <c r="IG64" s="18"/>
      <c r="IH64" s="18"/>
      <c r="II64" s="18"/>
    </row>
    <row r="65" spans="1:243" s="17" customFormat="1" ht="15.75">
      <c r="A65" s="39">
        <v>1.53</v>
      </c>
      <c r="B65" s="62" t="s">
        <v>219</v>
      </c>
      <c r="C65" s="60" t="s">
        <v>96</v>
      </c>
      <c r="D65" s="41">
        <v>8</v>
      </c>
      <c r="E65" s="40" t="s">
        <v>116</v>
      </c>
      <c r="F65" s="42">
        <v>811.85</v>
      </c>
      <c r="G65" s="43"/>
      <c r="H65" s="43"/>
      <c r="I65" s="44" t="s">
        <v>34</v>
      </c>
      <c r="J65" s="45">
        <f>IF(I65="Less(-)",-1,1)</f>
        <v>1</v>
      </c>
      <c r="K65" s="43" t="s">
        <v>35</v>
      </c>
      <c r="L65" s="43" t="s">
        <v>4</v>
      </c>
      <c r="M65" s="46"/>
      <c r="N65" s="43"/>
      <c r="O65" s="43"/>
      <c r="P65" s="47"/>
      <c r="Q65" s="43"/>
      <c r="R65" s="43"/>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8">
        <f>ROUND(total_amount_ba($B$2,$D$2,D65,F65,J65,K65,M65),0)</f>
        <v>6495</v>
      </c>
      <c r="BB65" s="49">
        <f>BA65+SUM(N65:AZ65)</f>
        <v>6495</v>
      </c>
      <c r="BC65" s="50" t="str">
        <f>SpellNumber(L65,BB65)</f>
        <v>INR  Six Thousand Four Hundred &amp; Ninety Five  Only</v>
      </c>
      <c r="IA65" s="17">
        <v>1.53</v>
      </c>
      <c r="IB65" s="17" t="s">
        <v>219</v>
      </c>
      <c r="IC65" s="17" t="s">
        <v>96</v>
      </c>
      <c r="ID65" s="17">
        <v>8</v>
      </c>
      <c r="IE65" s="18" t="s">
        <v>116</v>
      </c>
      <c r="IF65" s="18"/>
      <c r="IG65" s="18"/>
      <c r="IH65" s="18"/>
      <c r="II65" s="18"/>
    </row>
    <row r="66" spans="1:243" s="17" customFormat="1" ht="15.75">
      <c r="A66" s="39">
        <v>1.54</v>
      </c>
      <c r="B66" s="62" t="s">
        <v>127</v>
      </c>
      <c r="C66" s="60" t="s">
        <v>97</v>
      </c>
      <c r="D66" s="41">
        <v>14</v>
      </c>
      <c r="E66" s="40" t="s">
        <v>116</v>
      </c>
      <c r="F66" s="42">
        <v>163.65</v>
      </c>
      <c r="G66" s="43"/>
      <c r="H66" s="43"/>
      <c r="I66" s="44" t="s">
        <v>34</v>
      </c>
      <c r="J66" s="45">
        <f>IF(I66="Less(-)",-1,1)</f>
        <v>1</v>
      </c>
      <c r="K66" s="43" t="s">
        <v>35</v>
      </c>
      <c r="L66" s="43" t="s">
        <v>4</v>
      </c>
      <c r="M66" s="46"/>
      <c r="N66" s="43"/>
      <c r="O66" s="43"/>
      <c r="P66" s="47"/>
      <c r="Q66" s="43"/>
      <c r="R66" s="43"/>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8">
        <f>ROUND(total_amount_ba($B$2,$D$2,D66,F66,J66,K66,M66),0)</f>
        <v>2291</v>
      </c>
      <c r="BB66" s="49">
        <f>BA66+SUM(N66:AZ66)</f>
        <v>2291</v>
      </c>
      <c r="BC66" s="50" t="str">
        <f>SpellNumber(L66,BB66)</f>
        <v>INR  Two Thousand Two Hundred &amp; Ninety One  Only</v>
      </c>
      <c r="IA66" s="17">
        <v>1.54</v>
      </c>
      <c r="IB66" s="17" t="s">
        <v>127</v>
      </c>
      <c r="IC66" s="17" t="s">
        <v>97</v>
      </c>
      <c r="ID66" s="17">
        <v>14</v>
      </c>
      <c r="IE66" s="18" t="s">
        <v>116</v>
      </c>
      <c r="IF66" s="18"/>
      <c r="IG66" s="18"/>
      <c r="IH66" s="18"/>
      <c r="II66" s="18"/>
    </row>
    <row r="67" spans="1:243" s="17" customFormat="1" ht="47.25">
      <c r="A67" s="39">
        <v>1.55</v>
      </c>
      <c r="B67" s="62" t="s">
        <v>223</v>
      </c>
      <c r="C67" s="60" t="s">
        <v>98</v>
      </c>
      <c r="D67" s="65"/>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7"/>
      <c r="IA67" s="17">
        <v>1.55</v>
      </c>
      <c r="IB67" s="17" t="s">
        <v>223</v>
      </c>
      <c r="IC67" s="17" t="s">
        <v>98</v>
      </c>
      <c r="IE67" s="18"/>
      <c r="IF67" s="18"/>
      <c r="IG67" s="18"/>
      <c r="IH67" s="18"/>
      <c r="II67" s="18"/>
    </row>
    <row r="68" spans="1:243" s="17" customFormat="1" ht="15.75">
      <c r="A68" s="39">
        <v>1.56</v>
      </c>
      <c r="B68" s="62" t="s">
        <v>224</v>
      </c>
      <c r="C68" s="60" t="s">
        <v>99</v>
      </c>
      <c r="D68" s="41">
        <v>16</v>
      </c>
      <c r="E68" s="40" t="s">
        <v>116</v>
      </c>
      <c r="F68" s="42">
        <v>319.75</v>
      </c>
      <c r="G68" s="43"/>
      <c r="H68" s="43"/>
      <c r="I68" s="44" t="s">
        <v>34</v>
      </c>
      <c r="J68" s="45">
        <f>IF(I68="Less(-)",-1,1)</f>
        <v>1</v>
      </c>
      <c r="K68" s="43" t="s">
        <v>35</v>
      </c>
      <c r="L68" s="43" t="s">
        <v>4</v>
      </c>
      <c r="M68" s="46"/>
      <c r="N68" s="43"/>
      <c r="O68" s="43"/>
      <c r="P68" s="47"/>
      <c r="Q68" s="43"/>
      <c r="R68" s="43"/>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8">
        <f>ROUND(total_amount_ba($B$2,$D$2,D68,F68,J68,K68,M68),0)</f>
        <v>5116</v>
      </c>
      <c r="BB68" s="49">
        <f>BA68+SUM(N68:AZ68)</f>
        <v>5116</v>
      </c>
      <c r="BC68" s="50" t="str">
        <f>SpellNumber(L68,BB68)</f>
        <v>INR  Five Thousand One Hundred &amp; Sixteen  Only</v>
      </c>
      <c r="IA68" s="17">
        <v>1.56</v>
      </c>
      <c r="IB68" s="17" t="s">
        <v>224</v>
      </c>
      <c r="IC68" s="17" t="s">
        <v>99</v>
      </c>
      <c r="ID68" s="17">
        <v>16</v>
      </c>
      <c r="IE68" s="18" t="s">
        <v>116</v>
      </c>
      <c r="IF68" s="18"/>
      <c r="IG68" s="18"/>
      <c r="IH68" s="18"/>
      <c r="II68" s="18"/>
    </row>
    <row r="69" spans="1:243" s="17" customFormat="1" ht="47.25">
      <c r="A69" s="39">
        <v>1.57</v>
      </c>
      <c r="B69" s="62" t="s">
        <v>225</v>
      </c>
      <c r="C69" s="60" t="s">
        <v>100</v>
      </c>
      <c r="D69" s="65"/>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7"/>
      <c r="IA69" s="17">
        <v>1.57</v>
      </c>
      <c r="IB69" s="17" t="s">
        <v>225</v>
      </c>
      <c r="IC69" s="17" t="s">
        <v>100</v>
      </c>
      <c r="IE69" s="18"/>
      <c r="IF69" s="18"/>
      <c r="IG69" s="18"/>
      <c r="IH69" s="18"/>
      <c r="II69" s="18"/>
    </row>
    <row r="70" spans="1:243" s="17" customFormat="1" ht="15.75">
      <c r="A70" s="39">
        <v>1.58</v>
      </c>
      <c r="B70" s="62" t="s">
        <v>226</v>
      </c>
      <c r="C70" s="60" t="s">
        <v>101</v>
      </c>
      <c r="D70" s="65"/>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7"/>
      <c r="IA70" s="17">
        <v>1.58</v>
      </c>
      <c r="IB70" s="17" t="s">
        <v>226</v>
      </c>
      <c r="IC70" s="17" t="s">
        <v>101</v>
      </c>
      <c r="IE70" s="18"/>
      <c r="IF70" s="18"/>
      <c r="IG70" s="18"/>
      <c r="IH70" s="18"/>
      <c r="II70" s="18"/>
    </row>
    <row r="71" spans="1:243" s="17" customFormat="1" ht="15.75">
      <c r="A71" s="39">
        <v>1.59</v>
      </c>
      <c r="B71" s="62" t="s">
        <v>227</v>
      </c>
      <c r="C71" s="60" t="s">
        <v>102</v>
      </c>
      <c r="D71" s="41">
        <v>8</v>
      </c>
      <c r="E71" s="40" t="s">
        <v>122</v>
      </c>
      <c r="F71" s="42">
        <v>132</v>
      </c>
      <c r="G71" s="43"/>
      <c r="H71" s="43"/>
      <c r="I71" s="44" t="s">
        <v>34</v>
      </c>
      <c r="J71" s="45">
        <f aca="true" t="shared" si="0" ref="J71:J123">IF(I71="Less(-)",-1,1)</f>
        <v>1</v>
      </c>
      <c r="K71" s="43" t="s">
        <v>35</v>
      </c>
      <c r="L71" s="43" t="s">
        <v>4</v>
      </c>
      <c r="M71" s="46"/>
      <c r="N71" s="43"/>
      <c r="O71" s="43"/>
      <c r="P71" s="47"/>
      <c r="Q71" s="43"/>
      <c r="R71" s="43"/>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8">
        <f aca="true" t="shared" si="1" ref="BA71:BA123">ROUND(total_amount_ba($B$2,$D$2,D71,F71,J71,K71,M71),0)</f>
        <v>1056</v>
      </c>
      <c r="BB71" s="49">
        <f aca="true" t="shared" si="2" ref="BB71:BB123">BA71+SUM(N71:AZ71)</f>
        <v>1056</v>
      </c>
      <c r="BC71" s="50" t="str">
        <f aca="true" t="shared" si="3" ref="BC71:BC123">SpellNumber(L71,BB71)</f>
        <v>INR  One Thousand  &amp;Fifty Six  Only</v>
      </c>
      <c r="IA71" s="17">
        <v>1.59</v>
      </c>
      <c r="IB71" s="17" t="s">
        <v>227</v>
      </c>
      <c r="IC71" s="17" t="s">
        <v>102</v>
      </c>
      <c r="ID71" s="17">
        <v>8</v>
      </c>
      <c r="IE71" s="18" t="s">
        <v>122</v>
      </c>
      <c r="IF71" s="18"/>
      <c r="IG71" s="18"/>
      <c r="IH71" s="18"/>
      <c r="II71" s="18"/>
    </row>
    <row r="72" spans="1:243" s="17" customFormat="1" ht="47.25">
      <c r="A72" s="39">
        <v>1.6</v>
      </c>
      <c r="B72" s="62" t="s">
        <v>228</v>
      </c>
      <c r="C72" s="60" t="s">
        <v>131</v>
      </c>
      <c r="D72" s="65"/>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7"/>
      <c r="IA72" s="17">
        <v>1.6</v>
      </c>
      <c r="IB72" s="17" t="s">
        <v>228</v>
      </c>
      <c r="IC72" s="17" t="s">
        <v>131</v>
      </c>
      <c r="IE72" s="18"/>
      <c r="IF72" s="18"/>
      <c r="IG72" s="18"/>
      <c r="IH72" s="18"/>
      <c r="II72" s="18"/>
    </row>
    <row r="73" spans="1:243" s="17" customFormat="1" ht="15.75">
      <c r="A73" s="39">
        <v>1.61</v>
      </c>
      <c r="B73" s="62" t="s">
        <v>229</v>
      </c>
      <c r="C73" s="60" t="s">
        <v>132</v>
      </c>
      <c r="D73" s="41">
        <v>6</v>
      </c>
      <c r="E73" s="40" t="s">
        <v>122</v>
      </c>
      <c r="F73" s="42">
        <v>309.5</v>
      </c>
      <c r="G73" s="43"/>
      <c r="H73" s="43"/>
      <c r="I73" s="44" t="s">
        <v>34</v>
      </c>
      <c r="J73" s="45">
        <f t="shared" si="0"/>
        <v>1</v>
      </c>
      <c r="K73" s="43" t="s">
        <v>35</v>
      </c>
      <c r="L73" s="43" t="s">
        <v>4</v>
      </c>
      <c r="M73" s="46"/>
      <c r="N73" s="43"/>
      <c r="O73" s="43"/>
      <c r="P73" s="47"/>
      <c r="Q73" s="43"/>
      <c r="R73" s="43"/>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8">
        <f t="shared" si="1"/>
        <v>1857</v>
      </c>
      <c r="BB73" s="49">
        <f t="shared" si="2"/>
        <v>1857</v>
      </c>
      <c r="BC73" s="50" t="str">
        <f t="shared" si="3"/>
        <v>INR  One Thousand Eight Hundred &amp; Fifty Seven  Only</v>
      </c>
      <c r="IA73" s="17">
        <v>1.61</v>
      </c>
      <c r="IB73" s="17" t="s">
        <v>229</v>
      </c>
      <c r="IC73" s="17" t="s">
        <v>132</v>
      </c>
      <c r="ID73" s="17">
        <v>6</v>
      </c>
      <c r="IE73" s="18" t="s">
        <v>122</v>
      </c>
      <c r="IF73" s="18"/>
      <c r="IG73" s="18"/>
      <c r="IH73" s="18"/>
      <c r="II73" s="18"/>
    </row>
    <row r="74" spans="1:243" s="17" customFormat="1" ht="15.75">
      <c r="A74" s="39">
        <v>1.62</v>
      </c>
      <c r="B74" s="62" t="s">
        <v>108</v>
      </c>
      <c r="C74" s="60" t="s">
        <v>133</v>
      </c>
      <c r="D74" s="65"/>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7"/>
      <c r="IA74" s="17">
        <v>1.62</v>
      </c>
      <c r="IB74" s="17" t="s">
        <v>108</v>
      </c>
      <c r="IC74" s="17" t="s">
        <v>133</v>
      </c>
      <c r="IE74" s="18"/>
      <c r="IF74" s="18"/>
      <c r="IG74" s="18"/>
      <c r="IH74" s="18"/>
      <c r="II74" s="18"/>
    </row>
    <row r="75" spans="1:243" s="17" customFormat="1" ht="15.75">
      <c r="A75" s="39">
        <v>1.63</v>
      </c>
      <c r="B75" s="62" t="s">
        <v>109</v>
      </c>
      <c r="C75" s="60" t="s">
        <v>134</v>
      </c>
      <c r="D75" s="65"/>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7"/>
      <c r="IA75" s="17">
        <v>1.63</v>
      </c>
      <c r="IB75" s="17" t="s">
        <v>109</v>
      </c>
      <c r="IC75" s="17" t="s">
        <v>134</v>
      </c>
      <c r="IE75" s="18"/>
      <c r="IF75" s="18"/>
      <c r="IG75" s="18"/>
      <c r="IH75" s="18"/>
      <c r="II75" s="18"/>
    </row>
    <row r="76" spans="1:243" s="17" customFormat="1" ht="15.75">
      <c r="A76" s="39">
        <v>1.64</v>
      </c>
      <c r="B76" s="62" t="s">
        <v>110</v>
      </c>
      <c r="C76" s="60" t="s">
        <v>135</v>
      </c>
      <c r="D76" s="41">
        <v>1</v>
      </c>
      <c r="E76" s="40" t="s">
        <v>115</v>
      </c>
      <c r="F76" s="42">
        <v>294.35</v>
      </c>
      <c r="G76" s="43"/>
      <c r="H76" s="43"/>
      <c r="I76" s="44" t="s">
        <v>34</v>
      </c>
      <c r="J76" s="45">
        <f t="shared" si="0"/>
        <v>1</v>
      </c>
      <c r="K76" s="43" t="s">
        <v>35</v>
      </c>
      <c r="L76" s="43" t="s">
        <v>4</v>
      </c>
      <c r="M76" s="46"/>
      <c r="N76" s="43"/>
      <c r="O76" s="43"/>
      <c r="P76" s="47"/>
      <c r="Q76" s="43"/>
      <c r="R76" s="43"/>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8">
        <f t="shared" si="1"/>
        <v>294</v>
      </c>
      <c r="BB76" s="49">
        <f t="shared" si="2"/>
        <v>294</v>
      </c>
      <c r="BC76" s="50" t="str">
        <f t="shared" si="3"/>
        <v>INR  Two Hundred &amp; Ninety Four  Only</v>
      </c>
      <c r="IA76" s="17">
        <v>1.64</v>
      </c>
      <c r="IB76" s="17" t="s">
        <v>110</v>
      </c>
      <c r="IC76" s="17" t="s">
        <v>135</v>
      </c>
      <c r="ID76" s="17">
        <v>1</v>
      </c>
      <c r="IE76" s="18" t="s">
        <v>115</v>
      </c>
      <c r="IF76" s="18"/>
      <c r="IG76" s="18"/>
      <c r="IH76" s="18"/>
      <c r="II76" s="18"/>
    </row>
    <row r="77" spans="1:243" s="17" customFormat="1" ht="15.75">
      <c r="A77" s="39">
        <v>1.65</v>
      </c>
      <c r="B77" s="62" t="s">
        <v>111</v>
      </c>
      <c r="C77" s="60" t="s">
        <v>136</v>
      </c>
      <c r="D77" s="65"/>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7"/>
      <c r="IA77" s="17">
        <v>1.65</v>
      </c>
      <c r="IB77" s="17" t="s">
        <v>111</v>
      </c>
      <c r="IC77" s="17" t="s">
        <v>136</v>
      </c>
      <c r="IE77" s="18"/>
      <c r="IF77" s="18"/>
      <c r="IG77" s="18"/>
      <c r="IH77" s="18"/>
      <c r="II77" s="18"/>
    </row>
    <row r="78" spans="1:243" s="17" customFormat="1" ht="15.75">
      <c r="A78" s="39">
        <v>1.66</v>
      </c>
      <c r="B78" s="62" t="s">
        <v>110</v>
      </c>
      <c r="C78" s="60" t="s">
        <v>137</v>
      </c>
      <c r="D78" s="41">
        <v>2.5</v>
      </c>
      <c r="E78" s="40" t="s">
        <v>115</v>
      </c>
      <c r="F78" s="42">
        <v>339.1</v>
      </c>
      <c r="G78" s="43"/>
      <c r="H78" s="43"/>
      <c r="I78" s="44" t="s">
        <v>34</v>
      </c>
      <c r="J78" s="45">
        <f t="shared" si="0"/>
        <v>1</v>
      </c>
      <c r="K78" s="43" t="s">
        <v>35</v>
      </c>
      <c r="L78" s="43" t="s">
        <v>4</v>
      </c>
      <c r="M78" s="46"/>
      <c r="N78" s="43"/>
      <c r="O78" s="43"/>
      <c r="P78" s="47"/>
      <c r="Q78" s="43"/>
      <c r="R78" s="43"/>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8">
        <f t="shared" si="1"/>
        <v>848</v>
      </c>
      <c r="BB78" s="49">
        <f t="shared" si="2"/>
        <v>848</v>
      </c>
      <c r="BC78" s="50" t="str">
        <f t="shared" si="3"/>
        <v>INR  Eight Hundred &amp; Forty Eight  Only</v>
      </c>
      <c r="IA78" s="17">
        <v>1.66</v>
      </c>
      <c r="IB78" s="17" t="s">
        <v>110</v>
      </c>
      <c r="IC78" s="17" t="s">
        <v>137</v>
      </c>
      <c r="ID78" s="17">
        <v>2.5</v>
      </c>
      <c r="IE78" s="18" t="s">
        <v>115</v>
      </c>
      <c r="IF78" s="18"/>
      <c r="IG78" s="18"/>
      <c r="IH78" s="18"/>
      <c r="II78" s="18"/>
    </row>
    <row r="79" spans="1:243" s="17" customFormat="1" ht="15.75">
      <c r="A79" s="39">
        <v>1.67</v>
      </c>
      <c r="B79" s="62" t="s">
        <v>230</v>
      </c>
      <c r="C79" s="60" t="s">
        <v>138</v>
      </c>
      <c r="D79" s="65"/>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7"/>
      <c r="IA79" s="17">
        <v>1.67</v>
      </c>
      <c r="IB79" s="17" t="s">
        <v>230</v>
      </c>
      <c r="IC79" s="17" t="s">
        <v>138</v>
      </c>
      <c r="IE79" s="18"/>
      <c r="IF79" s="18"/>
      <c r="IG79" s="18"/>
      <c r="IH79" s="18"/>
      <c r="II79" s="18"/>
    </row>
    <row r="80" spans="1:243" s="17" customFormat="1" ht="15.75">
      <c r="A80" s="39">
        <v>1.68</v>
      </c>
      <c r="B80" s="62" t="s">
        <v>231</v>
      </c>
      <c r="C80" s="60" t="s">
        <v>139</v>
      </c>
      <c r="D80" s="41">
        <v>2</v>
      </c>
      <c r="E80" s="40" t="s">
        <v>115</v>
      </c>
      <c r="F80" s="42">
        <v>253.05</v>
      </c>
      <c r="G80" s="43"/>
      <c r="H80" s="43"/>
      <c r="I80" s="44" t="s">
        <v>34</v>
      </c>
      <c r="J80" s="45">
        <f t="shared" si="0"/>
        <v>1</v>
      </c>
      <c r="K80" s="43" t="s">
        <v>35</v>
      </c>
      <c r="L80" s="43" t="s">
        <v>4</v>
      </c>
      <c r="M80" s="46"/>
      <c r="N80" s="43"/>
      <c r="O80" s="43"/>
      <c r="P80" s="47"/>
      <c r="Q80" s="43"/>
      <c r="R80" s="43"/>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8">
        <f t="shared" si="1"/>
        <v>506</v>
      </c>
      <c r="BB80" s="49">
        <f t="shared" si="2"/>
        <v>506</v>
      </c>
      <c r="BC80" s="50" t="str">
        <f t="shared" si="3"/>
        <v>INR  Five Hundred &amp; Six  Only</v>
      </c>
      <c r="IA80" s="17">
        <v>1.68</v>
      </c>
      <c r="IB80" s="17" t="s">
        <v>231</v>
      </c>
      <c r="IC80" s="17" t="s">
        <v>139</v>
      </c>
      <c r="ID80" s="17">
        <v>2</v>
      </c>
      <c r="IE80" s="18" t="s">
        <v>115</v>
      </c>
      <c r="IF80" s="18"/>
      <c r="IG80" s="18"/>
      <c r="IH80" s="18"/>
      <c r="II80" s="18"/>
    </row>
    <row r="81" spans="1:243" s="17" customFormat="1" ht="31.5">
      <c r="A81" s="39">
        <v>1.69</v>
      </c>
      <c r="B81" s="62" t="s">
        <v>232</v>
      </c>
      <c r="C81" s="60" t="s">
        <v>140</v>
      </c>
      <c r="D81" s="65"/>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7"/>
      <c r="IA81" s="17">
        <v>1.69</v>
      </c>
      <c r="IB81" s="17" t="s">
        <v>232</v>
      </c>
      <c r="IC81" s="17" t="s">
        <v>140</v>
      </c>
      <c r="IE81" s="18"/>
      <c r="IF81" s="18"/>
      <c r="IG81" s="18"/>
      <c r="IH81" s="18"/>
      <c r="II81" s="18"/>
    </row>
    <row r="82" spans="1:243" s="17" customFormat="1" ht="15.75">
      <c r="A82" s="39">
        <v>1.7</v>
      </c>
      <c r="B82" s="62" t="s">
        <v>112</v>
      </c>
      <c r="C82" s="60" t="s">
        <v>141</v>
      </c>
      <c r="D82" s="41">
        <v>8</v>
      </c>
      <c r="E82" s="40" t="s">
        <v>115</v>
      </c>
      <c r="F82" s="42">
        <v>92.75</v>
      </c>
      <c r="G82" s="43"/>
      <c r="H82" s="43"/>
      <c r="I82" s="44" t="s">
        <v>34</v>
      </c>
      <c r="J82" s="45">
        <f t="shared" si="0"/>
        <v>1</v>
      </c>
      <c r="K82" s="43" t="s">
        <v>35</v>
      </c>
      <c r="L82" s="43" t="s">
        <v>4</v>
      </c>
      <c r="M82" s="46"/>
      <c r="N82" s="43"/>
      <c r="O82" s="43"/>
      <c r="P82" s="47"/>
      <c r="Q82" s="43"/>
      <c r="R82" s="43"/>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8">
        <f t="shared" si="1"/>
        <v>742</v>
      </c>
      <c r="BB82" s="49">
        <f t="shared" si="2"/>
        <v>742</v>
      </c>
      <c r="BC82" s="50" t="str">
        <f t="shared" si="3"/>
        <v>INR  Seven Hundred &amp; Forty Two  Only</v>
      </c>
      <c r="IA82" s="17">
        <v>1.7</v>
      </c>
      <c r="IB82" s="17" t="s">
        <v>112</v>
      </c>
      <c r="IC82" s="17" t="s">
        <v>141</v>
      </c>
      <c r="ID82" s="17">
        <v>8</v>
      </c>
      <c r="IE82" s="18" t="s">
        <v>115</v>
      </c>
      <c r="IF82" s="18"/>
      <c r="IG82" s="18"/>
      <c r="IH82" s="18"/>
      <c r="II82" s="18"/>
    </row>
    <row r="83" spans="1:243" s="17" customFormat="1" ht="15.75">
      <c r="A83" s="39">
        <v>1.71</v>
      </c>
      <c r="B83" s="62" t="s">
        <v>113</v>
      </c>
      <c r="C83" s="60" t="s">
        <v>142</v>
      </c>
      <c r="D83" s="65"/>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7"/>
      <c r="IA83" s="17">
        <v>1.71</v>
      </c>
      <c r="IB83" s="17" t="s">
        <v>113</v>
      </c>
      <c r="IC83" s="17" t="s">
        <v>142</v>
      </c>
      <c r="IE83" s="18"/>
      <c r="IF83" s="18"/>
      <c r="IG83" s="18"/>
      <c r="IH83" s="18"/>
      <c r="II83" s="18"/>
    </row>
    <row r="84" spans="1:243" s="17" customFormat="1" ht="15.75">
      <c r="A84" s="39">
        <v>1.72</v>
      </c>
      <c r="B84" s="62" t="s">
        <v>112</v>
      </c>
      <c r="C84" s="60" t="s">
        <v>143</v>
      </c>
      <c r="D84" s="41">
        <v>11</v>
      </c>
      <c r="E84" s="40" t="s">
        <v>115</v>
      </c>
      <c r="F84" s="42">
        <v>131.45</v>
      </c>
      <c r="G84" s="43"/>
      <c r="H84" s="43"/>
      <c r="I84" s="44" t="s">
        <v>34</v>
      </c>
      <c r="J84" s="45">
        <f t="shared" si="0"/>
        <v>1</v>
      </c>
      <c r="K84" s="43" t="s">
        <v>35</v>
      </c>
      <c r="L84" s="43" t="s">
        <v>4</v>
      </c>
      <c r="M84" s="46"/>
      <c r="N84" s="43"/>
      <c r="O84" s="43"/>
      <c r="P84" s="47"/>
      <c r="Q84" s="43"/>
      <c r="R84" s="43"/>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8">
        <f t="shared" si="1"/>
        <v>1446</v>
      </c>
      <c r="BB84" s="49">
        <f t="shared" si="2"/>
        <v>1446</v>
      </c>
      <c r="BC84" s="50" t="str">
        <f t="shared" si="3"/>
        <v>INR  One Thousand Four Hundred &amp; Forty Six  Only</v>
      </c>
      <c r="IA84" s="17">
        <v>1.72</v>
      </c>
      <c r="IB84" s="17" t="s">
        <v>112</v>
      </c>
      <c r="IC84" s="17" t="s">
        <v>143</v>
      </c>
      <c r="ID84" s="17">
        <v>11</v>
      </c>
      <c r="IE84" s="18" t="s">
        <v>115</v>
      </c>
      <c r="IF84" s="18"/>
      <c r="IG84" s="18"/>
      <c r="IH84" s="18"/>
      <c r="II84" s="18"/>
    </row>
    <row r="85" spans="1:243" s="17" customFormat="1" ht="31.5">
      <c r="A85" s="39">
        <v>1.73</v>
      </c>
      <c r="B85" s="62" t="s">
        <v>233</v>
      </c>
      <c r="C85" s="60" t="s">
        <v>144</v>
      </c>
      <c r="D85" s="41">
        <v>233</v>
      </c>
      <c r="E85" s="40" t="s">
        <v>115</v>
      </c>
      <c r="F85" s="42">
        <v>123.85</v>
      </c>
      <c r="G85" s="43"/>
      <c r="H85" s="43"/>
      <c r="I85" s="44" t="s">
        <v>34</v>
      </c>
      <c r="J85" s="45">
        <f t="shared" si="0"/>
        <v>1</v>
      </c>
      <c r="K85" s="43" t="s">
        <v>35</v>
      </c>
      <c r="L85" s="43" t="s">
        <v>4</v>
      </c>
      <c r="M85" s="46"/>
      <c r="N85" s="43"/>
      <c r="O85" s="43"/>
      <c r="P85" s="47"/>
      <c r="Q85" s="43"/>
      <c r="R85" s="43"/>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8">
        <f t="shared" si="1"/>
        <v>28857</v>
      </c>
      <c r="BB85" s="49">
        <f t="shared" si="2"/>
        <v>28857</v>
      </c>
      <c r="BC85" s="50" t="str">
        <f t="shared" si="3"/>
        <v>INR  Twenty Eight Thousand Eight Hundred &amp; Fifty Seven  Only</v>
      </c>
      <c r="IA85" s="17">
        <v>1.73</v>
      </c>
      <c r="IB85" s="17" t="s">
        <v>233</v>
      </c>
      <c r="IC85" s="17" t="s">
        <v>144</v>
      </c>
      <c r="ID85" s="17">
        <v>233</v>
      </c>
      <c r="IE85" s="18" t="s">
        <v>115</v>
      </c>
      <c r="IF85" s="18"/>
      <c r="IG85" s="18"/>
      <c r="IH85" s="18"/>
      <c r="II85" s="18"/>
    </row>
    <row r="86" spans="1:243" s="17" customFormat="1" ht="31.5">
      <c r="A86" s="39">
        <v>1.74</v>
      </c>
      <c r="B86" s="62" t="s">
        <v>234</v>
      </c>
      <c r="C86" s="60" t="s">
        <v>145</v>
      </c>
      <c r="D86" s="65"/>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6"/>
      <c r="BB86" s="66"/>
      <c r="BC86" s="67"/>
      <c r="IA86" s="17">
        <v>1.74</v>
      </c>
      <c r="IB86" s="17" t="s">
        <v>234</v>
      </c>
      <c r="IC86" s="17" t="s">
        <v>145</v>
      </c>
      <c r="IE86" s="18"/>
      <c r="IF86" s="18"/>
      <c r="IG86" s="18"/>
      <c r="IH86" s="18"/>
      <c r="II86" s="18"/>
    </row>
    <row r="87" spans="1:243" s="17" customFormat="1" ht="15.75">
      <c r="A87" s="39">
        <v>1.75</v>
      </c>
      <c r="B87" s="62" t="s">
        <v>235</v>
      </c>
      <c r="C87" s="60" t="s">
        <v>146</v>
      </c>
      <c r="D87" s="41">
        <v>8</v>
      </c>
      <c r="E87" s="40" t="s">
        <v>115</v>
      </c>
      <c r="F87" s="42">
        <v>56.8</v>
      </c>
      <c r="G87" s="43"/>
      <c r="H87" s="43"/>
      <c r="I87" s="44" t="s">
        <v>34</v>
      </c>
      <c r="J87" s="45">
        <f t="shared" si="0"/>
        <v>1</v>
      </c>
      <c r="K87" s="43" t="s">
        <v>35</v>
      </c>
      <c r="L87" s="43" t="s">
        <v>4</v>
      </c>
      <c r="M87" s="46"/>
      <c r="N87" s="43"/>
      <c r="O87" s="43"/>
      <c r="P87" s="47"/>
      <c r="Q87" s="43"/>
      <c r="R87" s="43"/>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8">
        <f t="shared" si="1"/>
        <v>454</v>
      </c>
      <c r="BB87" s="49">
        <f t="shared" si="2"/>
        <v>454</v>
      </c>
      <c r="BC87" s="50" t="str">
        <f t="shared" si="3"/>
        <v>INR  Four Hundred &amp; Fifty Four  Only</v>
      </c>
      <c r="IA87" s="17">
        <v>1.75</v>
      </c>
      <c r="IB87" s="17" t="s">
        <v>235</v>
      </c>
      <c r="IC87" s="17" t="s">
        <v>146</v>
      </c>
      <c r="ID87" s="17">
        <v>8</v>
      </c>
      <c r="IE87" s="18" t="s">
        <v>115</v>
      </c>
      <c r="IF87" s="18"/>
      <c r="IG87" s="18"/>
      <c r="IH87" s="18"/>
      <c r="II87" s="18"/>
    </row>
    <row r="88" spans="1:243" s="17" customFormat="1" ht="31.5">
      <c r="A88" s="39">
        <v>1.76</v>
      </c>
      <c r="B88" s="62" t="s">
        <v>236</v>
      </c>
      <c r="C88" s="60" t="s">
        <v>147</v>
      </c>
      <c r="D88" s="65"/>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7"/>
      <c r="IA88" s="17">
        <v>1.76</v>
      </c>
      <c r="IB88" s="17" t="s">
        <v>236</v>
      </c>
      <c r="IC88" s="17" t="s">
        <v>147</v>
      </c>
      <c r="IE88" s="18"/>
      <c r="IF88" s="18"/>
      <c r="IG88" s="18"/>
      <c r="IH88" s="18"/>
      <c r="II88" s="18"/>
    </row>
    <row r="89" spans="1:243" s="17" customFormat="1" ht="15.75">
      <c r="A89" s="39">
        <v>1.77</v>
      </c>
      <c r="B89" s="62" t="s">
        <v>237</v>
      </c>
      <c r="C89" s="60" t="s">
        <v>148</v>
      </c>
      <c r="D89" s="41">
        <v>60</v>
      </c>
      <c r="E89" s="40" t="s">
        <v>115</v>
      </c>
      <c r="F89" s="42">
        <v>86.55</v>
      </c>
      <c r="G89" s="43"/>
      <c r="H89" s="43"/>
      <c r="I89" s="44" t="s">
        <v>34</v>
      </c>
      <c r="J89" s="45">
        <f t="shared" si="0"/>
        <v>1</v>
      </c>
      <c r="K89" s="43" t="s">
        <v>35</v>
      </c>
      <c r="L89" s="43" t="s">
        <v>4</v>
      </c>
      <c r="M89" s="46"/>
      <c r="N89" s="43"/>
      <c r="O89" s="43"/>
      <c r="P89" s="47"/>
      <c r="Q89" s="43"/>
      <c r="R89" s="43"/>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8">
        <f t="shared" si="1"/>
        <v>5193</v>
      </c>
      <c r="BB89" s="49">
        <f t="shared" si="2"/>
        <v>5193</v>
      </c>
      <c r="BC89" s="50" t="str">
        <f t="shared" si="3"/>
        <v>INR  Five Thousand One Hundred &amp; Ninety Three  Only</v>
      </c>
      <c r="IA89" s="17">
        <v>1.77</v>
      </c>
      <c r="IB89" s="17" t="s">
        <v>237</v>
      </c>
      <c r="IC89" s="17" t="s">
        <v>148</v>
      </c>
      <c r="ID89" s="17">
        <v>60</v>
      </c>
      <c r="IE89" s="18" t="s">
        <v>115</v>
      </c>
      <c r="IF89" s="18"/>
      <c r="IG89" s="18"/>
      <c r="IH89" s="18"/>
      <c r="II89" s="18"/>
    </row>
    <row r="90" spans="1:243" s="17" customFormat="1" ht="31.5">
      <c r="A90" s="39">
        <v>1.78</v>
      </c>
      <c r="B90" s="62" t="s">
        <v>238</v>
      </c>
      <c r="C90" s="60" t="s">
        <v>149</v>
      </c>
      <c r="D90" s="65"/>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7"/>
      <c r="IA90" s="17">
        <v>1.78</v>
      </c>
      <c r="IB90" s="17" t="s">
        <v>238</v>
      </c>
      <c r="IC90" s="17" t="s">
        <v>149</v>
      </c>
      <c r="IE90" s="18"/>
      <c r="IF90" s="18"/>
      <c r="IG90" s="18"/>
      <c r="IH90" s="18"/>
      <c r="II90" s="18"/>
    </row>
    <row r="91" spans="1:243" s="17" customFormat="1" ht="30">
      <c r="A91" s="39">
        <v>1.79</v>
      </c>
      <c r="B91" s="62" t="s">
        <v>237</v>
      </c>
      <c r="C91" s="60" t="s">
        <v>150</v>
      </c>
      <c r="D91" s="41">
        <v>430</v>
      </c>
      <c r="E91" s="40" t="s">
        <v>115</v>
      </c>
      <c r="F91" s="42">
        <v>50.6</v>
      </c>
      <c r="G91" s="43"/>
      <c r="H91" s="43"/>
      <c r="I91" s="44" t="s">
        <v>34</v>
      </c>
      <c r="J91" s="45">
        <f t="shared" si="0"/>
        <v>1</v>
      </c>
      <c r="K91" s="43" t="s">
        <v>35</v>
      </c>
      <c r="L91" s="43" t="s">
        <v>4</v>
      </c>
      <c r="M91" s="46"/>
      <c r="N91" s="43"/>
      <c r="O91" s="43"/>
      <c r="P91" s="47"/>
      <c r="Q91" s="43"/>
      <c r="R91" s="43"/>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8">
        <f t="shared" si="1"/>
        <v>21758</v>
      </c>
      <c r="BB91" s="49">
        <f t="shared" si="2"/>
        <v>21758</v>
      </c>
      <c r="BC91" s="50" t="str">
        <f t="shared" si="3"/>
        <v>INR  Twenty One Thousand Seven Hundred &amp; Fifty Eight  Only</v>
      </c>
      <c r="IA91" s="17">
        <v>1.79</v>
      </c>
      <c r="IB91" s="17" t="s">
        <v>237</v>
      </c>
      <c r="IC91" s="17" t="s">
        <v>150</v>
      </c>
      <c r="ID91" s="17">
        <v>430</v>
      </c>
      <c r="IE91" s="18" t="s">
        <v>115</v>
      </c>
      <c r="IF91" s="18"/>
      <c r="IG91" s="18"/>
      <c r="IH91" s="18"/>
      <c r="II91" s="18"/>
    </row>
    <row r="92" spans="1:243" s="17" customFormat="1" ht="15.75">
      <c r="A92" s="39">
        <v>1.8</v>
      </c>
      <c r="B92" s="62" t="s">
        <v>128</v>
      </c>
      <c r="C92" s="60" t="s">
        <v>151</v>
      </c>
      <c r="D92" s="65"/>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66"/>
      <c r="BB92" s="66"/>
      <c r="BC92" s="67"/>
      <c r="IA92" s="17">
        <v>1.8</v>
      </c>
      <c r="IB92" s="17" t="s">
        <v>128</v>
      </c>
      <c r="IC92" s="17" t="s">
        <v>151</v>
      </c>
      <c r="IE92" s="18"/>
      <c r="IF92" s="18"/>
      <c r="IG92" s="18"/>
      <c r="IH92" s="18"/>
      <c r="II92" s="18"/>
    </row>
    <row r="93" spans="1:243" s="17" customFormat="1" ht="47.25">
      <c r="A93" s="39">
        <v>1.81</v>
      </c>
      <c r="B93" s="62" t="s">
        <v>239</v>
      </c>
      <c r="C93" s="60" t="s">
        <v>152</v>
      </c>
      <c r="D93" s="65"/>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6"/>
      <c r="BA93" s="66"/>
      <c r="BB93" s="66"/>
      <c r="BC93" s="67"/>
      <c r="IA93" s="17">
        <v>1.81</v>
      </c>
      <c r="IB93" s="17" t="s">
        <v>239</v>
      </c>
      <c r="IC93" s="17" t="s">
        <v>152</v>
      </c>
      <c r="IE93" s="18"/>
      <c r="IF93" s="18"/>
      <c r="IG93" s="18"/>
      <c r="IH93" s="18"/>
      <c r="II93" s="18"/>
    </row>
    <row r="94" spans="1:243" s="17" customFormat="1" ht="30">
      <c r="A94" s="39">
        <v>1.82</v>
      </c>
      <c r="B94" s="62" t="s">
        <v>240</v>
      </c>
      <c r="C94" s="60" t="s">
        <v>153</v>
      </c>
      <c r="D94" s="41">
        <v>8</v>
      </c>
      <c r="E94" s="40" t="s">
        <v>115</v>
      </c>
      <c r="F94" s="42">
        <v>478</v>
      </c>
      <c r="G94" s="43"/>
      <c r="H94" s="43"/>
      <c r="I94" s="44" t="s">
        <v>34</v>
      </c>
      <c r="J94" s="45">
        <f t="shared" si="0"/>
        <v>1</v>
      </c>
      <c r="K94" s="43" t="s">
        <v>35</v>
      </c>
      <c r="L94" s="43" t="s">
        <v>4</v>
      </c>
      <c r="M94" s="46"/>
      <c r="N94" s="43"/>
      <c r="O94" s="43"/>
      <c r="P94" s="47"/>
      <c r="Q94" s="43"/>
      <c r="R94" s="43"/>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8">
        <f t="shared" si="1"/>
        <v>3824</v>
      </c>
      <c r="BB94" s="49">
        <f t="shared" si="2"/>
        <v>3824</v>
      </c>
      <c r="BC94" s="50" t="str">
        <f t="shared" si="3"/>
        <v>INR  Three Thousand Eight Hundred &amp; Twenty Four  Only</v>
      </c>
      <c r="IA94" s="17">
        <v>1.82</v>
      </c>
      <c r="IB94" s="17" t="s">
        <v>240</v>
      </c>
      <c r="IC94" s="17" t="s">
        <v>153</v>
      </c>
      <c r="ID94" s="17">
        <v>8</v>
      </c>
      <c r="IE94" s="18" t="s">
        <v>115</v>
      </c>
      <c r="IF94" s="18"/>
      <c r="IG94" s="18"/>
      <c r="IH94" s="18"/>
      <c r="II94" s="18"/>
    </row>
    <row r="95" spans="1:243" s="17" customFormat="1" ht="141.75">
      <c r="A95" s="39">
        <v>1.83</v>
      </c>
      <c r="B95" s="62" t="s">
        <v>241</v>
      </c>
      <c r="C95" s="60" t="s">
        <v>154</v>
      </c>
      <c r="D95" s="41">
        <v>180</v>
      </c>
      <c r="E95" s="40" t="s">
        <v>115</v>
      </c>
      <c r="F95" s="42">
        <v>285</v>
      </c>
      <c r="G95" s="43"/>
      <c r="H95" s="43"/>
      <c r="I95" s="44" t="s">
        <v>34</v>
      </c>
      <c r="J95" s="45">
        <f t="shared" si="0"/>
        <v>1</v>
      </c>
      <c r="K95" s="43" t="s">
        <v>35</v>
      </c>
      <c r="L95" s="43" t="s">
        <v>4</v>
      </c>
      <c r="M95" s="46"/>
      <c r="N95" s="43"/>
      <c r="O95" s="43"/>
      <c r="P95" s="47"/>
      <c r="Q95" s="43"/>
      <c r="R95" s="43"/>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8">
        <f t="shared" si="1"/>
        <v>51300</v>
      </c>
      <c r="BB95" s="49">
        <f t="shared" si="2"/>
        <v>51300</v>
      </c>
      <c r="BC95" s="50" t="str">
        <f t="shared" si="3"/>
        <v>INR  Fifty One Thousand Three Hundred    Only</v>
      </c>
      <c r="IA95" s="17">
        <v>1.83</v>
      </c>
      <c r="IB95" s="17" t="s">
        <v>241</v>
      </c>
      <c r="IC95" s="17" t="s">
        <v>154</v>
      </c>
      <c r="ID95" s="17">
        <v>180</v>
      </c>
      <c r="IE95" s="18" t="s">
        <v>115</v>
      </c>
      <c r="IF95" s="18"/>
      <c r="IG95" s="18"/>
      <c r="IH95" s="18"/>
      <c r="II95" s="18"/>
    </row>
    <row r="96" spans="1:243" s="17" customFormat="1" ht="15.75">
      <c r="A96" s="39">
        <v>1.84</v>
      </c>
      <c r="B96" s="62" t="s">
        <v>129</v>
      </c>
      <c r="C96" s="60" t="s">
        <v>155</v>
      </c>
      <c r="D96" s="65"/>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7"/>
      <c r="IA96" s="17">
        <v>1.84</v>
      </c>
      <c r="IB96" s="17" t="s">
        <v>129</v>
      </c>
      <c r="IC96" s="17" t="s">
        <v>155</v>
      </c>
      <c r="IE96" s="18"/>
      <c r="IF96" s="18"/>
      <c r="IG96" s="18"/>
      <c r="IH96" s="18"/>
      <c r="II96" s="18"/>
    </row>
    <row r="97" spans="1:243" s="17" customFormat="1" ht="15.75">
      <c r="A97" s="39">
        <v>1.85</v>
      </c>
      <c r="B97" s="62" t="s">
        <v>242</v>
      </c>
      <c r="C97" s="60" t="s">
        <v>156</v>
      </c>
      <c r="D97" s="65"/>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66"/>
      <c r="BB97" s="66"/>
      <c r="BC97" s="67"/>
      <c r="IA97" s="17">
        <v>1.85</v>
      </c>
      <c r="IB97" s="17" t="s">
        <v>242</v>
      </c>
      <c r="IC97" s="17" t="s">
        <v>156</v>
      </c>
      <c r="IE97" s="18"/>
      <c r="IF97" s="18"/>
      <c r="IG97" s="18"/>
      <c r="IH97" s="18"/>
      <c r="II97" s="18"/>
    </row>
    <row r="98" spans="1:243" s="17" customFormat="1" ht="15.75">
      <c r="A98" s="39">
        <v>1.86</v>
      </c>
      <c r="B98" s="62" t="s">
        <v>243</v>
      </c>
      <c r="C98" s="60" t="s">
        <v>157</v>
      </c>
      <c r="D98" s="41">
        <v>6</v>
      </c>
      <c r="E98" s="40" t="s">
        <v>115</v>
      </c>
      <c r="F98" s="42">
        <v>60.5</v>
      </c>
      <c r="G98" s="43"/>
      <c r="H98" s="43"/>
      <c r="I98" s="44" t="s">
        <v>34</v>
      </c>
      <c r="J98" s="45">
        <f t="shared" si="0"/>
        <v>1</v>
      </c>
      <c r="K98" s="43" t="s">
        <v>35</v>
      </c>
      <c r="L98" s="43" t="s">
        <v>4</v>
      </c>
      <c r="M98" s="46"/>
      <c r="N98" s="43"/>
      <c r="O98" s="43"/>
      <c r="P98" s="47"/>
      <c r="Q98" s="43"/>
      <c r="R98" s="43"/>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8">
        <f t="shared" si="1"/>
        <v>363</v>
      </c>
      <c r="BB98" s="49">
        <f t="shared" si="2"/>
        <v>363</v>
      </c>
      <c r="BC98" s="50" t="str">
        <f t="shared" si="3"/>
        <v>INR  Three Hundred &amp; Sixty Three  Only</v>
      </c>
      <c r="IA98" s="17">
        <v>1.86</v>
      </c>
      <c r="IB98" s="17" t="s">
        <v>243</v>
      </c>
      <c r="IC98" s="17" t="s">
        <v>157</v>
      </c>
      <c r="ID98" s="17">
        <v>6</v>
      </c>
      <c r="IE98" s="18" t="s">
        <v>115</v>
      </c>
      <c r="IF98" s="18"/>
      <c r="IG98" s="18"/>
      <c r="IH98" s="18"/>
      <c r="II98" s="18"/>
    </row>
    <row r="99" spans="1:243" s="17" customFormat="1" ht="15.75">
      <c r="A99" s="39">
        <v>1.87</v>
      </c>
      <c r="B99" s="62" t="s">
        <v>244</v>
      </c>
      <c r="C99" s="60" t="s">
        <v>158</v>
      </c>
      <c r="D99" s="41">
        <v>85</v>
      </c>
      <c r="E99" s="40" t="s">
        <v>115</v>
      </c>
      <c r="F99" s="42">
        <v>93.4</v>
      </c>
      <c r="G99" s="43"/>
      <c r="H99" s="43"/>
      <c r="I99" s="44" t="s">
        <v>34</v>
      </c>
      <c r="J99" s="45">
        <f t="shared" si="0"/>
        <v>1</v>
      </c>
      <c r="K99" s="43" t="s">
        <v>35</v>
      </c>
      <c r="L99" s="43" t="s">
        <v>4</v>
      </c>
      <c r="M99" s="46"/>
      <c r="N99" s="43"/>
      <c r="O99" s="43"/>
      <c r="P99" s="47"/>
      <c r="Q99" s="43"/>
      <c r="R99" s="43"/>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8">
        <f t="shared" si="1"/>
        <v>7939</v>
      </c>
      <c r="BB99" s="49">
        <f t="shared" si="2"/>
        <v>7939</v>
      </c>
      <c r="BC99" s="50" t="str">
        <f t="shared" si="3"/>
        <v>INR  Seven Thousand Nine Hundred &amp; Thirty Nine  Only</v>
      </c>
      <c r="IA99" s="17">
        <v>1.87</v>
      </c>
      <c r="IB99" s="17" t="s">
        <v>244</v>
      </c>
      <c r="IC99" s="17" t="s">
        <v>158</v>
      </c>
      <c r="ID99" s="17">
        <v>85</v>
      </c>
      <c r="IE99" s="18" t="s">
        <v>115</v>
      </c>
      <c r="IF99" s="18"/>
      <c r="IG99" s="18"/>
      <c r="IH99" s="18"/>
      <c r="II99" s="18"/>
    </row>
    <row r="100" spans="1:243" s="17" customFormat="1" ht="47.25">
      <c r="A100" s="39">
        <v>1.88</v>
      </c>
      <c r="B100" s="62" t="s">
        <v>245</v>
      </c>
      <c r="C100" s="60" t="s">
        <v>159</v>
      </c>
      <c r="D100" s="41">
        <v>15</v>
      </c>
      <c r="E100" s="40" t="s">
        <v>114</v>
      </c>
      <c r="F100" s="42">
        <v>219.35</v>
      </c>
      <c r="G100" s="43"/>
      <c r="H100" s="43"/>
      <c r="I100" s="44" t="s">
        <v>34</v>
      </c>
      <c r="J100" s="45">
        <f t="shared" si="0"/>
        <v>1</v>
      </c>
      <c r="K100" s="43" t="s">
        <v>35</v>
      </c>
      <c r="L100" s="43" t="s">
        <v>4</v>
      </c>
      <c r="M100" s="46"/>
      <c r="N100" s="43"/>
      <c r="O100" s="43"/>
      <c r="P100" s="47"/>
      <c r="Q100" s="43"/>
      <c r="R100" s="43"/>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8">
        <f t="shared" si="1"/>
        <v>3290</v>
      </c>
      <c r="BB100" s="49">
        <f t="shared" si="2"/>
        <v>3290</v>
      </c>
      <c r="BC100" s="50" t="str">
        <f t="shared" si="3"/>
        <v>INR  Three Thousand Two Hundred &amp; Ninety  Only</v>
      </c>
      <c r="IA100" s="17">
        <v>1.88</v>
      </c>
      <c r="IB100" s="17" t="s">
        <v>245</v>
      </c>
      <c r="IC100" s="17" t="s">
        <v>159</v>
      </c>
      <c r="ID100" s="17">
        <v>15</v>
      </c>
      <c r="IE100" s="18" t="s">
        <v>114</v>
      </c>
      <c r="IF100" s="18"/>
      <c r="IG100" s="18"/>
      <c r="IH100" s="18"/>
      <c r="II100" s="18"/>
    </row>
    <row r="101" spans="1:243" s="17" customFormat="1" ht="15.75">
      <c r="A101" s="39">
        <v>1.89</v>
      </c>
      <c r="B101" s="62" t="s">
        <v>246</v>
      </c>
      <c r="C101" s="60" t="s">
        <v>160</v>
      </c>
      <c r="D101" s="65"/>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7"/>
      <c r="IA101" s="17">
        <v>1.89</v>
      </c>
      <c r="IB101" s="17" t="s">
        <v>246</v>
      </c>
      <c r="IC101" s="17" t="s">
        <v>160</v>
      </c>
      <c r="IE101" s="18"/>
      <c r="IF101" s="18"/>
      <c r="IG101" s="18"/>
      <c r="IH101" s="18"/>
      <c r="II101" s="18"/>
    </row>
    <row r="102" spans="1:243" s="17" customFormat="1" ht="47.25">
      <c r="A102" s="39">
        <v>1.9</v>
      </c>
      <c r="B102" s="62" t="s">
        <v>247</v>
      </c>
      <c r="C102" s="60" t="s">
        <v>161</v>
      </c>
      <c r="D102" s="65"/>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6"/>
      <c r="AY102" s="66"/>
      <c r="AZ102" s="66"/>
      <c r="BA102" s="66"/>
      <c r="BB102" s="66"/>
      <c r="BC102" s="67"/>
      <c r="IA102" s="17">
        <v>1.9</v>
      </c>
      <c r="IB102" s="17" t="s">
        <v>247</v>
      </c>
      <c r="IC102" s="17" t="s">
        <v>161</v>
      </c>
      <c r="IE102" s="18"/>
      <c r="IF102" s="18"/>
      <c r="IG102" s="18"/>
      <c r="IH102" s="18"/>
      <c r="II102" s="18"/>
    </row>
    <row r="103" spans="1:243" s="17" customFormat="1" ht="15.75">
      <c r="A103" s="39">
        <v>1.91</v>
      </c>
      <c r="B103" s="62" t="s">
        <v>248</v>
      </c>
      <c r="C103" s="60" t="s">
        <v>162</v>
      </c>
      <c r="D103" s="65"/>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6"/>
      <c r="BA103" s="66"/>
      <c r="BB103" s="66"/>
      <c r="BC103" s="67"/>
      <c r="IA103" s="17">
        <v>1.91</v>
      </c>
      <c r="IB103" s="17" t="s">
        <v>248</v>
      </c>
      <c r="IC103" s="17" t="s">
        <v>162</v>
      </c>
      <c r="IE103" s="18"/>
      <c r="IF103" s="18"/>
      <c r="IG103" s="18"/>
      <c r="IH103" s="18"/>
      <c r="II103" s="18"/>
    </row>
    <row r="104" spans="1:243" s="17" customFormat="1" ht="15.75">
      <c r="A104" s="39">
        <v>1.92</v>
      </c>
      <c r="B104" s="62" t="s">
        <v>249</v>
      </c>
      <c r="C104" s="60" t="s">
        <v>163</v>
      </c>
      <c r="D104" s="41">
        <v>1</v>
      </c>
      <c r="E104" s="40" t="s">
        <v>122</v>
      </c>
      <c r="F104" s="42">
        <v>6008.45</v>
      </c>
      <c r="G104" s="43"/>
      <c r="H104" s="43"/>
      <c r="I104" s="44" t="s">
        <v>34</v>
      </c>
      <c r="J104" s="45">
        <f t="shared" si="0"/>
        <v>1</v>
      </c>
      <c r="K104" s="43" t="s">
        <v>35</v>
      </c>
      <c r="L104" s="43" t="s">
        <v>4</v>
      </c>
      <c r="M104" s="46"/>
      <c r="N104" s="43"/>
      <c r="O104" s="43"/>
      <c r="P104" s="47"/>
      <c r="Q104" s="43"/>
      <c r="R104" s="43"/>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8">
        <f t="shared" si="1"/>
        <v>6008</v>
      </c>
      <c r="BB104" s="49">
        <f t="shared" si="2"/>
        <v>6008</v>
      </c>
      <c r="BC104" s="50" t="str">
        <f t="shared" si="3"/>
        <v>INR  Six Thousand  &amp;Eight  Only</v>
      </c>
      <c r="IA104" s="17">
        <v>1.92</v>
      </c>
      <c r="IB104" s="17" t="s">
        <v>249</v>
      </c>
      <c r="IC104" s="17" t="s">
        <v>163</v>
      </c>
      <c r="ID104" s="17">
        <v>1</v>
      </c>
      <c r="IE104" s="18" t="s">
        <v>122</v>
      </c>
      <c r="IF104" s="18"/>
      <c r="IG104" s="18"/>
      <c r="IH104" s="18"/>
      <c r="II104" s="18"/>
    </row>
    <row r="105" spans="1:243" s="17" customFormat="1" ht="15.75">
      <c r="A105" s="39">
        <v>1.93</v>
      </c>
      <c r="B105" s="62" t="s">
        <v>250</v>
      </c>
      <c r="C105" s="60" t="s">
        <v>164</v>
      </c>
      <c r="D105" s="65"/>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6"/>
      <c r="AW105" s="66"/>
      <c r="AX105" s="66"/>
      <c r="AY105" s="66"/>
      <c r="AZ105" s="66"/>
      <c r="BA105" s="66"/>
      <c r="BB105" s="66"/>
      <c r="BC105" s="67"/>
      <c r="IA105" s="17">
        <v>1.93</v>
      </c>
      <c r="IB105" s="17" t="s">
        <v>250</v>
      </c>
      <c r="IC105" s="17" t="s">
        <v>164</v>
      </c>
      <c r="IE105" s="18"/>
      <c r="IF105" s="18"/>
      <c r="IG105" s="18"/>
      <c r="IH105" s="18"/>
      <c r="II105" s="18"/>
    </row>
    <row r="106" spans="1:243" s="17" customFormat="1" ht="15.75">
      <c r="A106" s="39">
        <v>1.94</v>
      </c>
      <c r="B106" s="62" t="s">
        <v>251</v>
      </c>
      <c r="C106" s="60" t="s">
        <v>165</v>
      </c>
      <c r="D106" s="65"/>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7"/>
      <c r="IA106" s="17">
        <v>1.94</v>
      </c>
      <c r="IB106" s="17" t="s">
        <v>251</v>
      </c>
      <c r="IC106" s="17" t="s">
        <v>165</v>
      </c>
      <c r="IE106" s="18"/>
      <c r="IF106" s="18"/>
      <c r="IG106" s="18"/>
      <c r="IH106" s="18"/>
      <c r="II106" s="18"/>
    </row>
    <row r="107" spans="1:243" s="17" customFormat="1" ht="15.75">
      <c r="A107" s="39">
        <v>1.95</v>
      </c>
      <c r="B107" s="62" t="s">
        <v>252</v>
      </c>
      <c r="C107" s="60" t="s">
        <v>166</v>
      </c>
      <c r="D107" s="41">
        <v>1</v>
      </c>
      <c r="E107" s="40" t="s">
        <v>122</v>
      </c>
      <c r="F107" s="42">
        <v>104.35</v>
      </c>
      <c r="G107" s="43"/>
      <c r="H107" s="43"/>
      <c r="I107" s="44" t="s">
        <v>34</v>
      </c>
      <c r="J107" s="45">
        <f t="shared" si="0"/>
        <v>1</v>
      </c>
      <c r="K107" s="43" t="s">
        <v>35</v>
      </c>
      <c r="L107" s="43" t="s">
        <v>4</v>
      </c>
      <c r="M107" s="46"/>
      <c r="N107" s="43"/>
      <c r="O107" s="43"/>
      <c r="P107" s="47"/>
      <c r="Q107" s="43"/>
      <c r="R107" s="43"/>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8">
        <f t="shared" si="1"/>
        <v>104</v>
      </c>
      <c r="BB107" s="49">
        <f t="shared" si="2"/>
        <v>104</v>
      </c>
      <c r="BC107" s="50" t="str">
        <f t="shared" si="3"/>
        <v>INR  One Hundred &amp; Four  Only</v>
      </c>
      <c r="IA107" s="17">
        <v>1.95</v>
      </c>
      <c r="IB107" s="17" t="s">
        <v>252</v>
      </c>
      <c r="IC107" s="17" t="s">
        <v>166</v>
      </c>
      <c r="ID107" s="17">
        <v>1</v>
      </c>
      <c r="IE107" s="18" t="s">
        <v>122</v>
      </c>
      <c r="IF107" s="18"/>
      <c r="IG107" s="18"/>
      <c r="IH107" s="18"/>
      <c r="II107" s="18"/>
    </row>
    <row r="108" spans="1:243" s="17" customFormat="1" ht="15.75">
      <c r="A108" s="39">
        <v>1.96</v>
      </c>
      <c r="B108" s="62" t="s">
        <v>253</v>
      </c>
      <c r="C108" s="60" t="s">
        <v>167</v>
      </c>
      <c r="D108" s="65"/>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c r="AW108" s="66"/>
      <c r="AX108" s="66"/>
      <c r="AY108" s="66"/>
      <c r="AZ108" s="66"/>
      <c r="BA108" s="66"/>
      <c r="BB108" s="66"/>
      <c r="BC108" s="67"/>
      <c r="IA108" s="17">
        <v>1.96</v>
      </c>
      <c r="IB108" s="17" t="s">
        <v>253</v>
      </c>
      <c r="IC108" s="17" t="s">
        <v>167</v>
      </c>
      <c r="IE108" s="18"/>
      <c r="IF108" s="18"/>
      <c r="IG108" s="18"/>
      <c r="IH108" s="18"/>
      <c r="II108" s="18"/>
    </row>
    <row r="109" spans="1:243" s="17" customFormat="1" ht="31.5">
      <c r="A109" s="39">
        <v>1.97</v>
      </c>
      <c r="B109" s="62" t="s">
        <v>254</v>
      </c>
      <c r="C109" s="60" t="s">
        <v>168</v>
      </c>
      <c r="D109" s="65"/>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c r="AW109" s="66"/>
      <c r="AX109" s="66"/>
      <c r="AY109" s="66"/>
      <c r="AZ109" s="66"/>
      <c r="BA109" s="66"/>
      <c r="BB109" s="66"/>
      <c r="BC109" s="67"/>
      <c r="IA109" s="17">
        <v>1.97</v>
      </c>
      <c r="IB109" s="17" t="s">
        <v>254</v>
      </c>
      <c r="IC109" s="17" t="s">
        <v>168</v>
      </c>
      <c r="IE109" s="18"/>
      <c r="IF109" s="18"/>
      <c r="IG109" s="18"/>
      <c r="IH109" s="18"/>
      <c r="II109" s="18"/>
    </row>
    <row r="110" spans="1:243" s="17" customFormat="1" ht="30">
      <c r="A110" s="39">
        <v>1.98</v>
      </c>
      <c r="B110" s="62" t="s">
        <v>255</v>
      </c>
      <c r="C110" s="60" t="s">
        <v>169</v>
      </c>
      <c r="D110" s="41">
        <v>19</v>
      </c>
      <c r="E110" s="40" t="s">
        <v>116</v>
      </c>
      <c r="F110" s="42">
        <v>304.15</v>
      </c>
      <c r="G110" s="43"/>
      <c r="H110" s="43"/>
      <c r="I110" s="44" t="s">
        <v>34</v>
      </c>
      <c r="J110" s="45">
        <f t="shared" si="0"/>
        <v>1</v>
      </c>
      <c r="K110" s="43" t="s">
        <v>35</v>
      </c>
      <c r="L110" s="43" t="s">
        <v>4</v>
      </c>
      <c r="M110" s="46"/>
      <c r="N110" s="43"/>
      <c r="O110" s="43"/>
      <c r="P110" s="47"/>
      <c r="Q110" s="43"/>
      <c r="R110" s="43"/>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47"/>
      <c r="AZ110" s="47"/>
      <c r="BA110" s="48">
        <f t="shared" si="1"/>
        <v>5779</v>
      </c>
      <c r="BB110" s="49">
        <f t="shared" si="2"/>
        <v>5779</v>
      </c>
      <c r="BC110" s="50" t="str">
        <f t="shared" si="3"/>
        <v>INR  Five Thousand Seven Hundred &amp; Seventy Nine  Only</v>
      </c>
      <c r="IA110" s="17">
        <v>1.98</v>
      </c>
      <c r="IB110" s="17" t="s">
        <v>255</v>
      </c>
      <c r="IC110" s="17" t="s">
        <v>169</v>
      </c>
      <c r="ID110" s="17">
        <v>19</v>
      </c>
      <c r="IE110" s="18" t="s">
        <v>116</v>
      </c>
      <c r="IF110" s="18"/>
      <c r="IG110" s="18"/>
      <c r="IH110" s="18"/>
      <c r="II110" s="18"/>
    </row>
    <row r="111" spans="1:243" s="17" customFormat="1" ht="15.75">
      <c r="A111" s="39">
        <v>1.99</v>
      </c>
      <c r="B111" s="62" t="s">
        <v>256</v>
      </c>
      <c r="C111" s="60" t="s">
        <v>170</v>
      </c>
      <c r="D111" s="41">
        <v>6</v>
      </c>
      <c r="E111" s="40" t="s">
        <v>116</v>
      </c>
      <c r="F111" s="42">
        <v>893.2</v>
      </c>
      <c r="G111" s="43"/>
      <c r="H111" s="43"/>
      <c r="I111" s="44" t="s">
        <v>34</v>
      </c>
      <c r="J111" s="45">
        <f t="shared" si="0"/>
        <v>1</v>
      </c>
      <c r="K111" s="43" t="s">
        <v>35</v>
      </c>
      <c r="L111" s="43" t="s">
        <v>4</v>
      </c>
      <c r="M111" s="46"/>
      <c r="N111" s="43"/>
      <c r="O111" s="43"/>
      <c r="P111" s="47"/>
      <c r="Q111" s="43"/>
      <c r="R111" s="43"/>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c r="BA111" s="48">
        <f t="shared" si="1"/>
        <v>5359</v>
      </c>
      <c r="BB111" s="49">
        <f t="shared" si="2"/>
        <v>5359</v>
      </c>
      <c r="BC111" s="50" t="str">
        <f t="shared" si="3"/>
        <v>INR  Five Thousand Three Hundred &amp; Fifty Nine  Only</v>
      </c>
      <c r="IA111" s="17">
        <v>1.99</v>
      </c>
      <c r="IB111" s="17" t="s">
        <v>256</v>
      </c>
      <c r="IC111" s="17" t="s">
        <v>170</v>
      </c>
      <c r="ID111" s="17">
        <v>6</v>
      </c>
      <c r="IE111" s="18" t="s">
        <v>116</v>
      </c>
      <c r="IF111" s="18"/>
      <c r="IG111" s="18"/>
      <c r="IH111" s="18"/>
      <c r="II111" s="18"/>
    </row>
    <row r="112" spans="1:243" s="17" customFormat="1" ht="31.5">
      <c r="A112" s="39">
        <v>2</v>
      </c>
      <c r="B112" s="62" t="s">
        <v>257</v>
      </c>
      <c r="C112" s="60" t="s">
        <v>171</v>
      </c>
      <c r="D112" s="65"/>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c r="AW112" s="66"/>
      <c r="AX112" s="66"/>
      <c r="AY112" s="66"/>
      <c r="AZ112" s="66"/>
      <c r="BA112" s="66"/>
      <c r="BB112" s="66"/>
      <c r="BC112" s="67"/>
      <c r="IA112" s="17">
        <v>2</v>
      </c>
      <c r="IB112" s="17" t="s">
        <v>257</v>
      </c>
      <c r="IC112" s="17" t="s">
        <v>171</v>
      </c>
      <c r="IE112" s="18"/>
      <c r="IF112" s="18"/>
      <c r="IG112" s="18"/>
      <c r="IH112" s="18"/>
      <c r="II112" s="18"/>
    </row>
    <row r="113" spans="1:243" s="17" customFormat="1" ht="15.75">
      <c r="A113" s="39">
        <v>2.01</v>
      </c>
      <c r="B113" s="62" t="s">
        <v>258</v>
      </c>
      <c r="C113" s="60" t="s">
        <v>172</v>
      </c>
      <c r="D113" s="41">
        <v>1</v>
      </c>
      <c r="E113" s="40" t="s">
        <v>122</v>
      </c>
      <c r="F113" s="42">
        <v>757.1</v>
      </c>
      <c r="G113" s="43"/>
      <c r="H113" s="43"/>
      <c r="I113" s="44" t="s">
        <v>34</v>
      </c>
      <c r="J113" s="45">
        <f t="shared" si="0"/>
        <v>1</v>
      </c>
      <c r="K113" s="43" t="s">
        <v>35</v>
      </c>
      <c r="L113" s="43" t="s">
        <v>4</v>
      </c>
      <c r="M113" s="46"/>
      <c r="N113" s="43"/>
      <c r="O113" s="43"/>
      <c r="P113" s="47"/>
      <c r="Q113" s="43"/>
      <c r="R113" s="43"/>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c r="BA113" s="48">
        <f t="shared" si="1"/>
        <v>757</v>
      </c>
      <c r="BB113" s="49">
        <f t="shared" si="2"/>
        <v>757</v>
      </c>
      <c r="BC113" s="50" t="str">
        <f t="shared" si="3"/>
        <v>INR  Seven Hundred &amp; Fifty Seven  Only</v>
      </c>
      <c r="IA113" s="17">
        <v>2.01</v>
      </c>
      <c r="IB113" s="17" t="s">
        <v>258</v>
      </c>
      <c r="IC113" s="17" t="s">
        <v>172</v>
      </c>
      <c r="ID113" s="17">
        <v>1</v>
      </c>
      <c r="IE113" s="18" t="s">
        <v>122</v>
      </c>
      <c r="IF113" s="18"/>
      <c r="IG113" s="18"/>
      <c r="IH113" s="18"/>
      <c r="II113" s="18"/>
    </row>
    <row r="114" spans="1:243" s="17" customFormat="1" ht="31.5">
      <c r="A114" s="39">
        <v>2.02</v>
      </c>
      <c r="B114" s="62" t="s">
        <v>259</v>
      </c>
      <c r="C114" s="60" t="s">
        <v>173</v>
      </c>
      <c r="D114" s="65"/>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AX114" s="66"/>
      <c r="AY114" s="66"/>
      <c r="AZ114" s="66"/>
      <c r="BA114" s="66"/>
      <c r="BB114" s="66"/>
      <c r="BC114" s="67"/>
      <c r="IA114" s="17">
        <v>2.02</v>
      </c>
      <c r="IB114" s="17" t="s">
        <v>259</v>
      </c>
      <c r="IC114" s="17" t="s">
        <v>173</v>
      </c>
      <c r="IE114" s="18"/>
      <c r="IF114" s="18"/>
      <c r="IG114" s="18"/>
      <c r="IH114" s="18"/>
      <c r="II114" s="18"/>
    </row>
    <row r="115" spans="1:243" s="17" customFormat="1" ht="15.75">
      <c r="A115" s="39">
        <v>2.03</v>
      </c>
      <c r="B115" s="62" t="s">
        <v>260</v>
      </c>
      <c r="C115" s="60" t="s">
        <v>174</v>
      </c>
      <c r="D115" s="41">
        <v>1</v>
      </c>
      <c r="E115" s="40" t="s">
        <v>122</v>
      </c>
      <c r="F115" s="42">
        <v>262.3</v>
      </c>
      <c r="G115" s="43"/>
      <c r="H115" s="43"/>
      <c r="I115" s="44" t="s">
        <v>34</v>
      </c>
      <c r="J115" s="45">
        <f t="shared" si="0"/>
        <v>1</v>
      </c>
      <c r="K115" s="43" t="s">
        <v>35</v>
      </c>
      <c r="L115" s="43" t="s">
        <v>4</v>
      </c>
      <c r="M115" s="46"/>
      <c r="N115" s="43"/>
      <c r="O115" s="43"/>
      <c r="P115" s="47"/>
      <c r="Q115" s="43"/>
      <c r="R115" s="43"/>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8">
        <f t="shared" si="1"/>
        <v>262</v>
      </c>
      <c r="BB115" s="49">
        <f t="shared" si="2"/>
        <v>262</v>
      </c>
      <c r="BC115" s="50" t="str">
        <f t="shared" si="3"/>
        <v>INR  Two Hundred &amp; Sixty Two  Only</v>
      </c>
      <c r="IA115" s="17">
        <v>2.03</v>
      </c>
      <c r="IB115" s="17" t="s">
        <v>260</v>
      </c>
      <c r="IC115" s="17" t="s">
        <v>174</v>
      </c>
      <c r="ID115" s="17">
        <v>1</v>
      </c>
      <c r="IE115" s="18" t="s">
        <v>122</v>
      </c>
      <c r="IF115" s="18"/>
      <c r="IG115" s="18"/>
      <c r="IH115" s="18"/>
      <c r="II115" s="18"/>
    </row>
    <row r="116" spans="1:243" s="17" customFormat="1" ht="31.5">
      <c r="A116" s="39">
        <v>2.04</v>
      </c>
      <c r="B116" s="62" t="s">
        <v>261</v>
      </c>
      <c r="C116" s="60" t="s">
        <v>175</v>
      </c>
      <c r="D116" s="65"/>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c r="AS116" s="66"/>
      <c r="AT116" s="66"/>
      <c r="AU116" s="66"/>
      <c r="AV116" s="66"/>
      <c r="AW116" s="66"/>
      <c r="AX116" s="66"/>
      <c r="AY116" s="66"/>
      <c r="AZ116" s="66"/>
      <c r="BA116" s="66"/>
      <c r="BB116" s="66"/>
      <c r="BC116" s="67"/>
      <c r="IA116" s="17">
        <v>2.04</v>
      </c>
      <c r="IB116" s="17" t="s">
        <v>261</v>
      </c>
      <c r="IC116" s="17" t="s">
        <v>175</v>
      </c>
      <c r="IE116" s="18"/>
      <c r="IF116" s="18"/>
      <c r="IG116" s="18"/>
      <c r="IH116" s="18"/>
      <c r="II116" s="18"/>
    </row>
    <row r="117" spans="1:243" s="17" customFormat="1" ht="15.75">
      <c r="A117" s="39">
        <v>2.05</v>
      </c>
      <c r="B117" s="62" t="s">
        <v>260</v>
      </c>
      <c r="C117" s="60" t="s">
        <v>176</v>
      </c>
      <c r="D117" s="41">
        <v>1</v>
      </c>
      <c r="E117" s="40" t="s">
        <v>122</v>
      </c>
      <c r="F117" s="42">
        <v>708.4</v>
      </c>
      <c r="G117" s="43"/>
      <c r="H117" s="43"/>
      <c r="I117" s="44" t="s">
        <v>34</v>
      </c>
      <c r="J117" s="45">
        <f t="shared" si="0"/>
        <v>1</v>
      </c>
      <c r="K117" s="43" t="s">
        <v>35</v>
      </c>
      <c r="L117" s="43" t="s">
        <v>4</v>
      </c>
      <c r="M117" s="46"/>
      <c r="N117" s="43"/>
      <c r="O117" s="43"/>
      <c r="P117" s="47"/>
      <c r="Q117" s="43"/>
      <c r="R117" s="43"/>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8">
        <f t="shared" si="1"/>
        <v>708</v>
      </c>
      <c r="BB117" s="49">
        <f t="shared" si="2"/>
        <v>708</v>
      </c>
      <c r="BC117" s="50" t="str">
        <f t="shared" si="3"/>
        <v>INR  Seven Hundred &amp; Eight  Only</v>
      </c>
      <c r="IA117" s="17">
        <v>2.05</v>
      </c>
      <c r="IB117" s="17" t="s">
        <v>260</v>
      </c>
      <c r="IC117" s="17" t="s">
        <v>176</v>
      </c>
      <c r="ID117" s="17">
        <v>1</v>
      </c>
      <c r="IE117" s="18" t="s">
        <v>122</v>
      </c>
      <c r="IF117" s="18"/>
      <c r="IG117" s="18"/>
      <c r="IH117" s="18"/>
      <c r="II117" s="18"/>
    </row>
    <row r="118" spans="1:243" s="17" customFormat="1" ht="15.75">
      <c r="A118" s="39">
        <v>2.06</v>
      </c>
      <c r="B118" s="62" t="s">
        <v>262</v>
      </c>
      <c r="C118" s="60" t="s">
        <v>177</v>
      </c>
      <c r="D118" s="65"/>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c r="AS118" s="66"/>
      <c r="AT118" s="66"/>
      <c r="AU118" s="66"/>
      <c r="AV118" s="66"/>
      <c r="AW118" s="66"/>
      <c r="AX118" s="66"/>
      <c r="AY118" s="66"/>
      <c r="AZ118" s="66"/>
      <c r="BA118" s="66"/>
      <c r="BB118" s="66"/>
      <c r="BC118" s="67"/>
      <c r="IA118" s="17">
        <v>2.06</v>
      </c>
      <c r="IB118" s="17" t="s">
        <v>262</v>
      </c>
      <c r="IC118" s="17" t="s">
        <v>177</v>
      </c>
      <c r="IE118" s="18"/>
      <c r="IF118" s="18"/>
      <c r="IG118" s="18"/>
      <c r="IH118" s="18"/>
      <c r="II118" s="18"/>
    </row>
    <row r="119" spans="1:243" s="17" customFormat="1" ht="15.75">
      <c r="A119" s="39">
        <v>2.07</v>
      </c>
      <c r="B119" s="62" t="s">
        <v>263</v>
      </c>
      <c r="C119" s="60" t="s">
        <v>178</v>
      </c>
      <c r="D119" s="41">
        <v>3</v>
      </c>
      <c r="E119" s="40" t="s">
        <v>122</v>
      </c>
      <c r="F119" s="42">
        <v>362.4</v>
      </c>
      <c r="G119" s="43"/>
      <c r="H119" s="43"/>
      <c r="I119" s="44" t="s">
        <v>34</v>
      </c>
      <c r="J119" s="45">
        <f t="shared" si="0"/>
        <v>1</v>
      </c>
      <c r="K119" s="43" t="s">
        <v>35</v>
      </c>
      <c r="L119" s="43" t="s">
        <v>4</v>
      </c>
      <c r="M119" s="46"/>
      <c r="N119" s="43"/>
      <c r="O119" s="43"/>
      <c r="P119" s="47"/>
      <c r="Q119" s="43"/>
      <c r="R119" s="43"/>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c r="BA119" s="48">
        <f t="shared" si="1"/>
        <v>1087</v>
      </c>
      <c r="BB119" s="49">
        <f t="shared" si="2"/>
        <v>1087</v>
      </c>
      <c r="BC119" s="50" t="str">
        <f t="shared" si="3"/>
        <v>INR  One Thousand  &amp;Eighty Seven  Only</v>
      </c>
      <c r="IA119" s="17">
        <v>2.07</v>
      </c>
      <c r="IB119" s="17" t="s">
        <v>263</v>
      </c>
      <c r="IC119" s="17" t="s">
        <v>178</v>
      </c>
      <c r="ID119" s="17">
        <v>3</v>
      </c>
      <c r="IE119" s="18" t="s">
        <v>122</v>
      </c>
      <c r="IF119" s="18"/>
      <c r="IG119" s="18"/>
      <c r="IH119" s="18"/>
      <c r="II119" s="18"/>
    </row>
    <row r="120" spans="1:243" s="17" customFormat="1" ht="31.5">
      <c r="A120" s="39">
        <v>2.08</v>
      </c>
      <c r="B120" s="62" t="s">
        <v>264</v>
      </c>
      <c r="C120" s="60" t="s">
        <v>179</v>
      </c>
      <c r="D120" s="41">
        <v>5</v>
      </c>
      <c r="E120" s="40" t="s">
        <v>116</v>
      </c>
      <c r="F120" s="42">
        <v>171.8</v>
      </c>
      <c r="G120" s="43"/>
      <c r="H120" s="43"/>
      <c r="I120" s="44" t="s">
        <v>34</v>
      </c>
      <c r="J120" s="45">
        <f t="shared" si="0"/>
        <v>1</v>
      </c>
      <c r="K120" s="43" t="s">
        <v>35</v>
      </c>
      <c r="L120" s="43" t="s">
        <v>4</v>
      </c>
      <c r="M120" s="46"/>
      <c r="N120" s="43"/>
      <c r="O120" s="43"/>
      <c r="P120" s="47"/>
      <c r="Q120" s="43"/>
      <c r="R120" s="43"/>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8">
        <f t="shared" si="1"/>
        <v>859</v>
      </c>
      <c r="BB120" s="49">
        <f t="shared" si="2"/>
        <v>859</v>
      </c>
      <c r="BC120" s="50" t="str">
        <f t="shared" si="3"/>
        <v>INR  Eight Hundred &amp; Fifty Nine  Only</v>
      </c>
      <c r="IA120" s="17">
        <v>2.08</v>
      </c>
      <c r="IB120" s="17" t="s">
        <v>264</v>
      </c>
      <c r="IC120" s="17" t="s">
        <v>179</v>
      </c>
      <c r="ID120" s="17">
        <v>5</v>
      </c>
      <c r="IE120" s="18" t="s">
        <v>116</v>
      </c>
      <c r="IF120" s="18"/>
      <c r="IG120" s="18"/>
      <c r="IH120" s="18"/>
      <c r="II120" s="18"/>
    </row>
    <row r="121" spans="1:243" s="17" customFormat="1" ht="15.75">
      <c r="A121" s="39">
        <v>2.09</v>
      </c>
      <c r="B121" s="62" t="s">
        <v>265</v>
      </c>
      <c r="C121" s="60" t="s">
        <v>180</v>
      </c>
      <c r="D121" s="65"/>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6"/>
      <c r="AS121" s="66"/>
      <c r="AT121" s="66"/>
      <c r="AU121" s="66"/>
      <c r="AV121" s="66"/>
      <c r="AW121" s="66"/>
      <c r="AX121" s="66"/>
      <c r="AY121" s="66"/>
      <c r="AZ121" s="66"/>
      <c r="BA121" s="66"/>
      <c r="BB121" s="66"/>
      <c r="BC121" s="67"/>
      <c r="IA121" s="17">
        <v>2.09</v>
      </c>
      <c r="IB121" s="17" t="s">
        <v>265</v>
      </c>
      <c r="IC121" s="17" t="s">
        <v>180</v>
      </c>
      <c r="IE121" s="18"/>
      <c r="IF121" s="18"/>
      <c r="IG121" s="18"/>
      <c r="IH121" s="18"/>
      <c r="II121" s="18"/>
    </row>
    <row r="122" spans="1:243" s="17" customFormat="1" ht="31.5">
      <c r="A122" s="39">
        <v>2.1</v>
      </c>
      <c r="B122" s="62" t="s">
        <v>266</v>
      </c>
      <c r="C122" s="60" t="s">
        <v>181</v>
      </c>
      <c r="D122" s="65"/>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c r="AV122" s="66"/>
      <c r="AW122" s="66"/>
      <c r="AX122" s="66"/>
      <c r="AY122" s="66"/>
      <c r="AZ122" s="66"/>
      <c r="BA122" s="66"/>
      <c r="BB122" s="66"/>
      <c r="BC122" s="67"/>
      <c r="IA122" s="17">
        <v>2.1</v>
      </c>
      <c r="IB122" s="17" t="s">
        <v>266</v>
      </c>
      <c r="IC122" s="17" t="s">
        <v>181</v>
      </c>
      <c r="IE122" s="18"/>
      <c r="IF122" s="18"/>
      <c r="IG122" s="18"/>
      <c r="IH122" s="18"/>
      <c r="II122" s="18"/>
    </row>
    <row r="123" spans="1:243" s="17" customFormat="1" ht="15.75">
      <c r="A123" s="39">
        <v>2.11</v>
      </c>
      <c r="B123" s="62" t="s">
        <v>267</v>
      </c>
      <c r="C123" s="60" t="s">
        <v>182</v>
      </c>
      <c r="D123" s="41">
        <v>4</v>
      </c>
      <c r="E123" s="40" t="s">
        <v>116</v>
      </c>
      <c r="F123" s="42">
        <v>375.75</v>
      </c>
      <c r="G123" s="43"/>
      <c r="H123" s="43"/>
      <c r="I123" s="44" t="s">
        <v>34</v>
      </c>
      <c r="J123" s="45">
        <f t="shared" si="0"/>
        <v>1</v>
      </c>
      <c r="K123" s="43" t="s">
        <v>35</v>
      </c>
      <c r="L123" s="43" t="s">
        <v>4</v>
      </c>
      <c r="M123" s="46"/>
      <c r="N123" s="43"/>
      <c r="O123" s="43"/>
      <c r="P123" s="47"/>
      <c r="Q123" s="43"/>
      <c r="R123" s="43"/>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8">
        <f t="shared" si="1"/>
        <v>1503</v>
      </c>
      <c r="BB123" s="49">
        <f t="shared" si="2"/>
        <v>1503</v>
      </c>
      <c r="BC123" s="50" t="str">
        <f t="shared" si="3"/>
        <v>INR  One Thousand Five Hundred &amp; Three  Only</v>
      </c>
      <c r="IA123" s="17">
        <v>2.11</v>
      </c>
      <c r="IB123" s="17" t="s">
        <v>267</v>
      </c>
      <c r="IC123" s="17" t="s">
        <v>182</v>
      </c>
      <c r="ID123" s="17">
        <v>4</v>
      </c>
      <c r="IE123" s="18" t="s">
        <v>116</v>
      </c>
      <c r="IF123" s="18"/>
      <c r="IG123" s="18"/>
      <c r="IH123" s="18"/>
      <c r="II123" s="18"/>
    </row>
    <row r="124" spans="1:243" s="17" customFormat="1" ht="31.5">
      <c r="A124" s="39">
        <v>2.12</v>
      </c>
      <c r="B124" s="62" t="s">
        <v>268</v>
      </c>
      <c r="C124" s="60" t="s">
        <v>183</v>
      </c>
      <c r="D124" s="65"/>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c r="AQ124" s="66"/>
      <c r="AR124" s="66"/>
      <c r="AS124" s="66"/>
      <c r="AT124" s="66"/>
      <c r="AU124" s="66"/>
      <c r="AV124" s="66"/>
      <c r="AW124" s="66"/>
      <c r="AX124" s="66"/>
      <c r="AY124" s="66"/>
      <c r="AZ124" s="66"/>
      <c r="BA124" s="66"/>
      <c r="BB124" s="66"/>
      <c r="BC124" s="67"/>
      <c r="IA124" s="17">
        <v>2.12</v>
      </c>
      <c r="IB124" s="17" t="s">
        <v>268</v>
      </c>
      <c r="IC124" s="17" t="s">
        <v>183</v>
      </c>
      <c r="IE124" s="18"/>
      <c r="IF124" s="18"/>
      <c r="IG124" s="18"/>
      <c r="IH124" s="18"/>
      <c r="II124" s="18"/>
    </row>
    <row r="125" spans="1:243" s="17" customFormat="1" ht="15.75">
      <c r="A125" s="39">
        <v>2.13</v>
      </c>
      <c r="B125" s="62" t="s">
        <v>269</v>
      </c>
      <c r="C125" s="60" t="s">
        <v>283</v>
      </c>
      <c r="D125" s="41">
        <v>4</v>
      </c>
      <c r="E125" s="40" t="s">
        <v>116</v>
      </c>
      <c r="F125" s="42">
        <v>425.6</v>
      </c>
      <c r="G125" s="43"/>
      <c r="H125" s="43"/>
      <c r="I125" s="44" t="s">
        <v>34</v>
      </c>
      <c r="J125" s="45">
        <f aca="true" t="shared" si="4" ref="J125:J138">IF(I125="Less(-)",-1,1)</f>
        <v>1</v>
      </c>
      <c r="K125" s="43" t="s">
        <v>35</v>
      </c>
      <c r="L125" s="43" t="s">
        <v>4</v>
      </c>
      <c r="M125" s="46"/>
      <c r="N125" s="43"/>
      <c r="O125" s="43"/>
      <c r="P125" s="47"/>
      <c r="Q125" s="43"/>
      <c r="R125" s="43"/>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c r="BA125" s="48">
        <f aca="true" t="shared" si="5" ref="BA125:BA138">ROUND(total_amount_ba($B$2,$D$2,D125,F125,J125,K125,M125),0)</f>
        <v>1702</v>
      </c>
      <c r="BB125" s="49">
        <f aca="true" t="shared" si="6" ref="BB125:BB138">BA125+SUM(N125:AZ125)</f>
        <v>1702</v>
      </c>
      <c r="BC125" s="50" t="str">
        <f aca="true" t="shared" si="7" ref="BC125:BC138">SpellNumber(L125,BB125)</f>
        <v>INR  One Thousand Seven Hundred &amp; Two  Only</v>
      </c>
      <c r="IA125" s="17">
        <v>2.13</v>
      </c>
      <c r="IB125" s="17" t="s">
        <v>269</v>
      </c>
      <c r="IC125" s="17" t="s">
        <v>283</v>
      </c>
      <c r="ID125" s="17">
        <v>4</v>
      </c>
      <c r="IE125" s="18" t="s">
        <v>116</v>
      </c>
      <c r="IF125" s="18"/>
      <c r="IG125" s="18"/>
      <c r="IH125" s="18"/>
      <c r="II125" s="18"/>
    </row>
    <row r="126" spans="1:243" s="17" customFormat="1" ht="47.25">
      <c r="A126" s="39">
        <v>2.14</v>
      </c>
      <c r="B126" s="62" t="s">
        <v>270</v>
      </c>
      <c r="C126" s="60" t="s">
        <v>284</v>
      </c>
      <c r="D126" s="65"/>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c r="AQ126" s="66"/>
      <c r="AR126" s="66"/>
      <c r="AS126" s="66"/>
      <c r="AT126" s="66"/>
      <c r="AU126" s="66"/>
      <c r="AV126" s="66"/>
      <c r="AW126" s="66"/>
      <c r="AX126" s="66"/>
      <c r="AY126" s="66"/>
      <c r="AZ126" s="66"/>
      <c r="BA126" s="66"/>
      <c r="BB126" s="66"/>
      <c r="BC126" s="67"/>
      <c r="IA126" s="17">
        <v>2.14</v>
      </c>
      <c r="IB126" s="17" t="s">
        <v>270</v>
      </c>
      <c r="IC126" s="17" t="s">
        <v>284</v>
      </c>
      <c r="IE126" s="18"/>
      <c r="IF126" s="18"/>
      <c r="IG126" s="18"/>
      <c r="IH126" s="18"/>
      <c r="II126" s="18"/>
    </row>
    <row r="127" spans="1:243" s="17" customFormat="1" ht="15.75">
      <c r="A127" s="39">
        <v>2.15</v>
      </c>
      <c r="B127" s="62" t="s">
        <v>271</v>
      </c>
      <c r="C127" s="60" t="s">
        <v>285</v>
      </c>
      <c r="D127" s="65"/>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c r="AS127" s="66"/>
      <c r="AT127" s="66"/>
      <c r="AU127" s="66"/>
      <c r="AV127" s="66"/>
      <c r="AW127" s="66"/>
      <c r="AX127" s="66"/>
      <c r="AY127" s="66"/>
      <c r="AZ127" s="66"/>
      <c r="BA127" s="66"/>
      <c r="BB127" s="66"/>
      <c r="BC127" s="67"/>
      <c r="IA127" s="17">
        <v>2.15</v>
      </c>
      <c r="IB127" s="17" t="s">
        <v>271</v>
      </c>
      <c r="IC127" s="17" t="s">
        <v>285</v>
      </c>
      <c r="IE127" s="18"/>
      <c r="IF127" s="18"/>
      <c r="IG127" s="18"/>
      <c r="IH127" s="18"/>
      <c r="II127" s="18"/>
    </row>
    <row r="128" spans="1:243" s="17" customFormat="1" ht="15.75">
      <c r="A128" s="39">
        <v>2.16</v>
      </c>
      <c r="B128" s="62" t="s">
        <v>272</v>
      </c>
      <c r="C128" s="60" t="s">
        <v>286</v>
      </c>
      <c r="D128" s="41">
        <v>1</v>
      </c>
      <c r="E128" s="40" t="s">
        <v>122</v>
      </c>
      <c r="F128" s="42">
        <v>2453.55</v>
      </c>
      <c r="G128" s="43"/>
      <c r="H128" s="43"/>
      <c r="I128" s="44" t="s">
        <v>34</v>
      </c>
      <c r="J128" s="45">
        <f t="shared" si="4"/>
        <v>1</v>
      </c>
      <c r="K128" s="43" t="s">
        <v>35</v>
      </c>
      <c r="L128" s="43" t="s">
        <v>4</v>
      </c>
      <c r="M128" s="46"/>
      <c r="N128" s="43"/>
      <c r="O128" s="43"/>
      <c r="P128" s="47"/>
      <c r="Q128" s="43"/>
      <c r="R128" s="43"/>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7"/>
      <c r="AZ128" s="47"/>
      <c r="BA128" s="48">
        <f t="shared" si="5"/>
        <v>2454</v>
      </c>
      <c r="BB128" s="49">
        <f t="shared" si="6"/>
        <v>2454</v>
      </c>
      <c r="BC128" s="50" t="str">
        <f t="shared" si="7"/>
        <v>INR  Two Thousand Four Hundred &amp; Fifty Four  Only</v>
      </c>
      <c r="IA128" s="17">
        <v>2.16</v>
      </c>
      <c r="IB128" s="17" t="s">
        <v>272</v>
      </c>
      <c r="IC128" s="17" t="s">
        <v>286</v>
      </c>
      <c r="ID128" s="17">
        <v>1</v>
      </c>
      <c r="IE128" s="18" t="s">
        <v>122</v>
      </c>
      <c r="IF128" s="18"/>
      <c r="IG128" s="18"/>
      <c r="IH128" s="18"/>
      <c r="II128" s="18"/>
    </row>
    <row r="129" spans="1:243" s="17" customFormat="1" ht="63">
      <c r="A129" s="39">
        <v>2.17</v>
      </c>
      <c r="B129" s="62" t="s">
        <v>273</v>
      </c>
      <c r="C129" s="60" t="s">
        <v>287</v>
      </c>
      <c r="D129" s="65"/>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c r="AQ129" s="66"/>
      <c r="AR129" s="66"/>
      <c r="AS129" s="66"/>
      <c r="AT129" s="66"/>
      <c r="AU129" s="66"/>
      <c r="AV129" s="66"/>
      <c r="AW129" s="66"/>
      <c r="AX129" s="66"/>
      <c r="AY129" s="66"/>
      <c r="AZ129" s="66"/>
      <c r="BA129" s="66"/>
      <c r="BB129" s="66"/>
      <c r="BC129" s="67"/>
      <c r="IA129" s="17">
        <v>2.17</v>
      </c>
      <c r="IB129" s="17" t="s">
        <v>273</v>
      </c>
      <c r="IC129" s="17" t="s">
        <v>287</v>
      </c>
      <c r="IE129" s="18"/>
      <c r="IF129" s="18"/>
      <c r="IG129" s="18"/>
      <c r="IH129" s="18"/>
      <c r="II129" s="18"/>
    </row>
    <row r="130" spans="1:243" s="17" customFormat="1" ht="15.75">
      <c r="A130" s="39">
        <v>2.18</v>
      </c>
      <c r="B130" s="62" t="s">
        <v>274</v>
      </c>
      <c r="C130" s="60" t="s">
        <v>288</v>
      </c>
      <c r="D130" s="41">
        <v>1</v>
      </c>
      <c r="E130" s="40" t="s">
        <v>122</v>
      </c>
      <c r="F130" s="42">
        <v>683.7</v>
      </c>
      <c r="G130" s="43"/>
      <c r="H130" s="43"/>
      <c r="I130" s="44" t="s">
        <v>34</v>
      </c>
      <c r="J130" s="45">
        <f t="shared" si="4"/>
        <v>1</v>
      </c>
      <c r="K130" s="43" t="s">
        <v>35</v>
      </c>
      <c r="L130" s="43" t="s">
        <v>4</v>
      </c>
      <c r="M130" s="46"/>
      <c r="N130" s="43"/>
      <c r="O130" s="43"/>
      <c r="P130" s="47"/>
      <c r="Q130" s="43"/>
      <c r="R130" s="43"/>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c r="BA130" s="48">
        <f t="shared" si="5"/>
        <v>684</v>
      </c>
      <c r="BB130" s="49">
        <f t="shared" si="6"/>
        <v>684</v>
      </c>
      <c r="BC130" s="50" t="str">
        <f t="shared" si="7"/>
        <v>INR  Six Hundred &amp; Eighty Four  Only</v>
      </c>
      <c r="IA130" s="17">
        <v>2.18</v>
      </c>
      <c r="IB130" s="17" t="s">
        <v>274</v>
      </c>
      <c r="IC130" s="17" t="s">
        <v>288</v>
      </c>
      <c r="ID130" s="17">
        <v>1</v>
      </c>
      <c r="IE130" s="18" t="s">
        <v>122</v>
      </c>
      <c r="IF130" s="18"/>
      <c r="IG130" s="18"/>
      <c r="IH130" s="18"/>
      <c r="II130" s="18"/>
    </row>
    <row r="131" spans="1:243" s="17" customFormat="1" ht="15.75">
      <c r="A131" s="39">
        <v>2.19</v>
      </c>
      <c r="B131" s="62" t="s">
        <v>275</v>
      </c>
      <c r="C131" s="60" t="s">
        <v>289</v>
      </c>
      <c r="D131" s="65"/>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c r="AQ131" s="66"/>
      <c r="AR131" s="66"/>
      <c r="AS131" s="66"/>
      <c r="AT131" s="66"/>
      <c r="AU131" s="66"/>
      <c r="AV131" s="66"/>
      <c r="AW131" s="66"/>
      <c r="AX131" s="66"/>
      <c r="AY131" s="66"/>
      <c r="AZ131" s="66"/>
      <c r="BA131" s="66"/>
      <c r="BB131" s="66"/>
      <c r="BC131" s="67"/>
      <c r="IA131" s="17">
        <v>2.19</v>
      </c>
      <c r="IB131" s="17" t="s">
        <v>275</v>
      </c>
      <c r="IC131" s="17" t="s">
        <v>289</v>
      </c>
      <c r="IE131" s="18"/>
      <c r="IF131" s="18"/>
      <c r="IG131" s="18"/>
      <c r="IH131" s="18"/>
      <c r="II131" s="18"/>
    </row>
    <row r="132" spans="1:243" s="17" customFormat="1" ht="47.25">
      <c r="A132" s="39">
        <v>2.2</v>
      </c>
      <c r="B132" s="62" t="s">
        <v>276</v>
      </c>
      <c r="C132" s="60" t="s">
        <v>290</v>
      </c>
      <c r="D132" s="65"/>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c r="AQ132" s="66"/>
      <c r="AR132" s="66"/>
      <c r="AS132" s="66"/>
      <c r="AT132" s="66"/>
      <c r="AU132" s="66"/>
      <c r="AV132" s="66"/>
      <c r="AW132" s="66"/>
      <c r="AX132" s="66"/>
      <c r="AY132" s="66"/>
      <c r="AZ132" s="66"/>
      <c r="BA132" s="66"/>
      <c r="BB132" s="66"/>
      <c r="BC132" s="67"/>
      <c r="IA132" s="17">
        <v>2.2</v>
      </c>
      <c r="IB132" s="17" t="s">
        <v>276</v>
      </c>
      <c r="IC132" s="17" t="s">
        <v>290</v>
      </c>
      <c r="IE132" s="18"/>
      <c r="IF132" s="18"/>
      <c r="IG132" s="18"/>
      <c r="IH132" s="18"/>
      <c r="II132" s="18"/>
    </row>
    <row r="133" spans="1:243" s="17" customFormat="1" ht="15.75">
      <c r="A133" s="39">
        <v>2.21</v>
      </c>
      <c r="B133" s="62" t="s">
        <v>277</v>
      </c>
      <c r="C133" s="60" t="s">
        <v>291</v>
      </c>
      <c r="D133" s="41">
        <v>47</v>
      </c>
      <c r="E133" s="40" t="s">
        <v>115</v>
      </c>
      <c r="F133" s="42">
        <v>1325.55</v>
      </c>
      <c r="G133" s="43"/>
      <c r="H133" s="43"/>
      <c r="I133" s="44" t="s">
        <v>34</v>
      </c>
      <c r="J133" s="45">
        <f t="shared" si="4"/>
        <v>1</v>
      </c>
      <c r="K133" s="43" t="s">
        <v>35</v>
      </c>
      <c r="L133" s="43" t="s">
        <v>4</v>
      </c>
      <c r="M133" s="46"/>
      <c r="N133" s="43"/>
      <c r="O133" s="43"/>
      <c r="P133" s="47"/>
      <c r="Q133" s="43"/>
      <c r="R133" s="43"/>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8">
        <f t="shared" si="5"/>
        <v>62301</v>
      </c>
      <c r="BB133" s="49">
        <f t="shared" si="6"/>
        <v>62301</v>
      </c>
      <c r="BC133" s="50" t="str">
        <f t="shared" si="7"/>
        <v>INR  Sixty Two Thousand Three Hundred &amp; One  Only</v>
      </c>
      <c r="IA133" s="17">
        <v>2.21</v>
      </c>
      <c r="IB133" s="17" t="s">
        <v>277</v>
      </c>
      <c r="IC133" s="17" t="s">
        <v>291</v>
      </c>
      <c r="ID133" s="17">
        <v>47</v>
      </c>
      <c r="IE133" s="18" t="s">
        <v>115</v>
      </c>
      <c r="IF133" s="18"/>
      <c r="IG133" s="18"/>
      <c r="IH133" s="18"/>
      <c r="II133" s="18"/>
    </row>
    <row r="134" spans="1:243" s="17" customFormat="1" ht="47.25">
      <c r="A134" s="39">
        <v>2.22</v>
      </c>
      <c r="B134" s="62" t="s">
        <v>278</v>
      </c>
      <c r="C134" s="60" t="s">
        <v>292</v>
      </c>
      <c r="D134" s="65"/>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66"/>
      <c r="AV134" s="66"/>
      <c r="AW134" s="66"/>
      <c r="AX134" s="66"/>
      <c r="AY134" s="66"/>
      <c r="AZ134" s="66"/>
      <c r="BA134" s="66"/>
      <c r="BB134" s="66"/>
      <c r="BC134" s="67"/>
      <c r="IA134" s="17">
        <v>2.22</v>
      </c>
      <c r="IB134" s="17" t="s">
        <v>278</v>
      </c>
      <c r="IC134" s="17" t="s">
        <v>292</v>
      </c>
      <c r="IE134" s="18"/>
      <c r="IF134" s="18"/>
      <c r="IG134" s="18"/>
      <c r="IH134" s="18"/>
      <c r="II134" s="18"/>
    </row>
    <row r="135" spans="1:243" s="17" customFormat="1" ht="30">
      <c r="A135" s="39">
        <v>2.23</v>
      </c>
      <c r="B135" s="62" t="s">
        <v>279</v>
      </c>
      <c r="C135" s="60" t="s">
        <v>293</v>
      </c>
      <c r="D135" s="41">
        <v>180</v>
      </c>
      <c r="E135" s="40" t="s">
        <v>116</v>
      </c>
      <c r="F135" s="42">
        <v>85.25</v>
      </c>
      <c r="G135" s="43"/>
      <c r="H135" s="43"/>
      <c r="I135" s="44" t="s">
        <v>34</v>
      </c>
      <c r="J135" s="45">
        <f t="shared" si="4"/>
        <v>1</v>
      </c>
      <c r="K135" s="43" t="s">
        <v>35</v>
      </c>
      <c r="L135" s="43" t="s">
        <v>4</v>
      </c>
      <c r="M135" s="46"/>
      <c r="N135" s="43"/>
      <c r="O135" s="43"/>
      <c r="P135" s="47"/>
      <c r="Q135" s="43"/>
      <c r="R135" s="43"/>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8">
        <f t="shared" si="5"/>
        <v>15345</v>
      </c>
      <c r="BB135" s="49">
        <f t="shared" si="6"/>
        <v>15345</v>
      </c>
      <c r="BC135" s="50" t="str">
        <f t="shared" si="7"/>
        <v>INR  Fifteen Thousand Three Hundred &amp; Forty Five  Only</v>
      </c>
      <c r="IA135" s="17">
        <v>2.23</v>
      </c>
      <c r="IB135" s="17" t="s">
        <v>279</v>
      </c>
      <c r="IC135" s="17" t="s">
        <v>293</v>
      </c>
      <c r="ID135" s="17">
        <v>180</v>
      </c>
      <c r="IE135" s="18" t="s">
        <v>116</v>
      </c>
      <c r="IF135" s="18"/>
      <c r="IG135" s="18"/>
      <c r="IH135" s="18"/>
      <c r="II135" s="18"/>
    </row>
    <row r="136" spans="1:243" s="17" customFormat="1" ht="15.75">
      <c r="A136" s="39">
        <v>2.24</v>
      </c>
      <c r="B136" s="62" t="s">
        <v>280</v>
      </c>
      <c r="C136" s="60" t="s">
        <v>294</v>
      </c>
      <c r="D136" s="65"/>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c r="AQ136" s="66"/>
      <c r="AR136" s="66"/>
      <c r="AS136" s="66"/>
      <c r="AT136" s="66"/>
      <c r="AU136" s="66"/>
      <c r="AV136" s="66"/>
      <c r="AW136" s="66"/>
      <c r="AX136" s="66"/>
      <c r="AY136" s="66"/>
      <c r="AZ136" s="66"/>
      <c r="BA136" s="66"/>
      <c r="BB136" s="66"/>
      <c r="BC136" s="67"/>
      <c r="IA136" s="17">
        <v>2.24</v>
      </c>
      <c r="IB136" s="17" t="s">
        <v>280</v>
      </c>
      <c r="IC136" s="17" t="s">
        <v>294</v>
      </c>
      <c r="IE136" s="18"/>
      <c r="IF136" s="18"/>
      <c r="IG136" s="18"/>
      <c r="IH136" s="18"/>
      <c r="II136" s="18"/>
    </row>
    <row r="137" spans="1:243" s="17" customFormat="1" ht="63">
      <c r="A137" s="39">
        <v>2.25</v>
      </c>
      <c r="B137" s="62" t="s">
        <v>281</v>
      </c>
      <c r="C137" s="60" t="s">
        <v>295</v>
      </c>
      <c r="D137" s="41">
        <v>135</v>
      </c>
      <c r="E137" s="40" t="s">
        <v>297</v>
      </c>
      <c r="F137" s="42">
        <v>935</v>
      </c>
      <c r="G137" s="43"/>
      <c r="H137" s="43"/>
      <c r="I137" s="44" t="s">
        <v>34</v>
      </c>
      <c r="J137" s="45">
        <f t="shared" si="4"/>
        <v>1</v>
      </c>
      <c r="K137" s="43" t="s">
        <v>35</v>
      </c>
      <c r="L137" s="43" t="s">
        <v>4</v>
      </c>
      <c r="M137" s="46"/>
      <c r="N137" s="43"/>
      <c r="O137" s="43"/>
      <c r="P137" s="47"/>
      <c r="Q137" s="43"/>
      <c r="R137" s="43"/>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c r="BA137" s="48">
        <f t="shared" si="5"/>
        <v>126225</v>
      </c>
      <c r="BB137" s="49">
        <f t="shared" si="6"/>
        <v>126225</v>
      </c>
      <c r="BC137" s="50" t="str">
        <f t="shared" si="7"/>
        <v>INR  One Lakh Twenty Six Thousand Two Hundred &amp; Twenty Five  Only</v>
      </c>
      <c r="IA137" s="17">
        <v>2.25</v>
      </c>
      <c r="IB137" s="17" t="s">
        <v>281</v>
      </c>
      <c r="IC137" s="17" t="s">
        <v>295</v>
      </c>
      <c r="ID137" s="17">
        <v>135</v>
      </c>
      <c r="IE137" s="18" t="s">
        <v>297</v>
      </c>
      <c r="IF137" s="18"/>
      <c r="IG137" s="18"/>
      <c r="IH137" s="18"/>
      <c r="II137" s="18"/>
    </row>
    <row r="138" spans="1:243" s="17" customFormat="1" ht="256.5">
      <c r="A138" s="39">
        <v>2.26</v>
      </c>
      <c r="B138" s="62" t="s">
        <v>282</v>
      </c>
      <c r="C138" s="60" t="s">
        <v>296</v>
      </c>
      <c r="D138" s="41">
        <v>48</v>
      </c>
      <c r="E138" s="40" t="s">
        <v>298</v>
      </c>
      <c r="F138" s="42">
        <v>98.11</v>
      </c>
      <c r="G138" s="43"/>
      <c r="H138" s="43"/>
      <c r="I138" s="44" t="s">
        <v>34</v>
      </c>
      <c r="J138" s="45">
        <f t="shared" si="4"/>
        <v>1</v>
      </c>
      <c r="K138" s="43" t="s">
        <v>35</v>
      </c>
      <c r="L138" s="43" t="s">
        <v>4</v>
      </c>
      <c r="M138" s="46"/>
      <c r="N138" s="43"/>
      <c r="O138" s="43"/>
      <c r="P138" s="47"/>
      <c r="Q138" s="43"/>
      <c r="R138" s="43"/>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c r="AX138" s="47"/>
      <c r="AY138" s="47"/>
      <c r="AZ138" s="47"/>
      <c r="BA138" s="48">
        <f t="shared" si="5"/>
        <v>4709</v>
      </c>
      <c r="BB138" s="49">
        <f t="shared" si="6"/>
        <v>4709</v>
      </c>
      <c r="BC138" s="50" t="str">
        <f t="shared" si="7"/>
        <v>INR  Four Thousand Seven Hundred &amp; Nine  Only</v>
      </c>
      <c r="IA138" s="17">
        <v>2.26</v>
      </c>
      <c r="IB138" s="64" t="s">
        <v>282</v>
      </c>
      <c r="IC138" s="17" t="s">
        <v>296</v>
      </c>
      <c r="ID138" s="17">
        <v>48</v>
      </c>
      <c r="IE138" s="18" t="s">
        <v>298</v>
      </c>
      <c r="IF138" s="18"/>
      <c r="IG138" s="18"/>
      <c r="IH138" s="18"/>
      <c r="II138" s="18"/>
    </row>
    <row r="139" spans="1:55" ht="39" customHeight="1">
      <c r="A139" s="23" t="s">
        <v>36</v>
      </c>
      <c r="B139" s="51"/>
      <c r="C139" s="52"/>
      <c r="D139" s="53"/>
      <c r="E139" s="53"/>
      <c r="F139" s="53"/>
      <c r="G139" s="53"/>
      <c r="H139" s="54"/>
      <c r="I139" s="54"/>
      <c r="J139" s="54"/>
      <c r="K139" s="54"/>
      <c r="L139" s="55"/>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c r="AR139" s="56"/>
      <c r="AS139" s="56"/>
      <c r="AT139" s="56"/>
      <c r="AU139" s="56"/>
      <c r="AV139" s="56"/>
      <c r="AW139" s="56"/>
      <c r="AX139" s="56"/>
      <c r="AY139" s="56"/>
      <c r="AZ139" s="56"/>
      <c r="BA139" s="57">
        <f>ROUND(SUM(BA13:BA138),0)</f>
        <v>1477041</v>
      </c>
      <c r="BB139" s="57">
        <f>ROUND(SUM(BB13:BB138),0)</f>
        <v>1477041</v>
      </c>
      <c r="BC139" s="58" t="str">
        <f>SpellNumber(L139,BB139)</f>
        <v>  Fourteen Lakh Seventy Seven Thousand  &amp;Forty One  Only</v>
      </c>
    </row>
    <row r="140" spans="1:55" ht="36.75" customHeight="1">
      <c r="A140" s="24" t="s">
        <v>37</v>
      </c>
      <c r="B140" s="25"/>
      <c r="C140" s="26"/>
      <c r="D140" s="27"/>
      <c r="E140" s="36" t="s">
        <v>42</v>
      </c>
      <c r="F140" s="37"/>
      <c r="G140" s="28"/>
      <c r="H140" s="29"/>
      <c r="I140" s="29"/>
      <c r="J140" s="29"/>
      <c r="K140" s="30"/>
      <c r="L140" s="31"/>
      <c r="M140" s="32"/>
      <c r="N140" s="33"/>
      <c r="O140" s="22"/>
      <c r="P140" s="22"/>
      <c r="Q140" s="22"/>
      <c r="R140" s="22"/>
      <c r="S140" s="22"/>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4">
        <f>IF(ISBLANK(F140),0,IF(E140="Excess (+)",ROUND(BA139+(BA139*F140),0),IF(E140="Less (-)",ROUND(BA139+(BA139*F140*(-1)),0),IF(E140="At Par",BA139,0))))</f>
        <v>0</v>
      </c>
      <c r="BB140" s="35">
        <f>ROUND(BA140,0)</f>
        <v>0</v>
      </c>
      <c r="BC140" s="21" t="str">
        <f>SpellNumber($E$2,BB140)</f>
        <v>INR Zero Only</v>
      </c>
    </row>
    <row r="141" spans="1:55" ht="33.75" customHeight="1">
      <c r="A141" s="23" t="s">
        <v>38</v>
      </c>
      <c r="B141" s="23"/>
      <c r="C141" s="68" t="str">
        <f>SpellNumber($E$2,BB140)</f>
        <v>INR Zero Only</v>
      </c>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row>
  </sheetData>
  <sheetProtection password="D850" sheet="1"/>
  <autoFilter ref="A11:BC141"/>
  <mergeCells count="76">
    <mergeCell ref="D127:BC127"/>
    <mergeCell ref="D129:BC129"/>
    <mergeCell ref="D131:BC131"/>
    <mergeCell ref="D132:BC132"/>
    <mergeCell ref="D134:BC134"/>
    <mergeCell ref="D136:BC136"/>
    <mergeCell ref="D116:BC116"/>
    <mergeCell ref="D118:BC118"/>
    <mergeCell ref="D121:BC121"/>
    <mergeCell ref="D122:BC122"/>
    <mergeCell ref="D124:BC124"/>
    <mergeCell ref="D126:BC126"/>
    <mergeCell ref="D105:BC105"/>
    <mergeCell ref="D106:BC106"/>
    <mergeCell ref="D108:BC108"/>
    <mergeCell ref="D109:BC109"/>
    <mergeCell ref="D112:BC112"/>
    <mergeCell ref="D114:BC114"/>
    <mergeCell ref="D93:BC93"/>
    <mergeCell ref="D96:BC96"/>
    <mergeCell ref="D97:BC97"/>
    <mergeCell ref="D101:BC101"/>
    <mergeCell ref="D102:BC102"/>
    <mergeCell ref="D103:BC103"/>
    <mergeCell ref="D81:BC81"/>
    <mergeCell ref="D83:BC83"/>
    <mergeCell ref="D86:BC86"/>
    <mergeCell ref="D88:BC88"/>
    <mergeCell ref="D90:BC90"/>
    <mergeCell ref="D92:BC92"/>
    <mergeCell ref="D70:BC70"/>
    <mergeCell ref="D72:BC72"/>
    <mergeCell ref="D74:BC74"/>
    <mergeCell ref="D75:BC75"/>
    <mergeCell ref="D77:BC77"/>
    <mergeCell ref="D79:BC79"/>
    <mergeCell ref="D59:BC59"/>
    <mergeCell ref="D60:BC60"/>
    <mergeCell ref="D62:BC62"/>
    <mergeCell ref="D64:BC64"/>
    <mergeCell ref="D67:BC67"/>
    <mergeCell ref="D69:BC69"/>
    <mergeCell ref="B8:BC8"/>
    <mergeCell ref="A9:BC9"/>
    <mergeCell ref="D13:BC13"/>
    <mergeCell ref="D14:BC14"/>
    <mergeCell ref="D15:BC15"/>
    <mergeCell ref="D17:BC17"/>
    <mergeCell ref="C141:BC141"/>
    <mergeCell ref="A1:L1"/>
    <mergeCell ref="A4:BC4"/>
    <mergeCell ref="A5:BC5"/>
    <mergeCell ref="A6:BC6"/>
    <mergeCell ref="A7:BC7"/>
    <mergeCell ref="D20:BC20"/>
    <mergeCell ref="D21:BC21"/>
    <mergeCell ref="D24:BC24"/>
    <mergeCell ref="D25:BC25"/>
    <mergeCell ref="D27:BC27"/>
    <mergeCell ref="D29:BC29"/>
    <mergeCell ref="D31:BC31"/>
    <mergeCell ref="D32:BC32"/>
    <mergeCell ref="D34:BC34"/>
    <mergeCell ref="D36:BC36"/>
    <mergeCell ref="D37:BC37"/>
    <mergeCell ref="D38:BC38"/>
    <mergeCell ref="D40:BC40"/>
    <mergeCell ref="D43:BC43"/>
    <mergeCell ref="D44:BC44"/>
    <mergeCell ref="D46:BC46"/>
    <mergeCell ref="D48:BC48"/>
    <mergeCell ref="D50:BC50"/>
    <mergeCell ref="D52:BC52"/>
    <mergeCell ref="D54:BC54"/>
    <mergeCell ref="D55:BC55"/>
    <mergeCell ref="D57:BC57"/>
  </mergeCells>
  <dataValidations count="18">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40">
      <formula1>IF(E140="Select",-1,IF(E140="At Par",0,0))</formula1>
      <formula2>IF(E140="Select",-1,IF(E140="At Par",0,0.99))</formula2>
    </dataValidation>
    <dataValidation type="list" allowBlank="1" showErrorMessage="1" sqref="E140">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40">
      <formula1>0</formula1>
      <formula2>99.9</formula2>
    </dataValidation>
    <dataValidation type="list" allowBlank="1" showErrorMessage="1" sqref="D13:D15 K16 D17 K18:K19 D20:D21 K22:K23 D24:D25 K26 D27 K28 D29 K30 D31:D32 K33 D34 K35 D36:D38 K39 D40 K41:K42 D43:D44 K45 D46 K47 D48 K49 D50 K51 D52 K53 D54:D55 K56 D57 K58 D59:D60 K61 D62 K63 D64 K65:K66 D67 K68 D69:D70 K71 D72 K73 D74:D75 K76 D77 K78 D79 K80 D81 K82 D83 K84:K85 D86 K87 D88 K89 D90 K91 D92:D93 K94:K95 D96:D97 K98:K100 D101:D103 K104 D105:D106 K107 D108:D109 K110:K111 D112 K113 D114 K115 D116 K117 D118 K119:K120 D121:D122 K123 D124 K125 D126:D127 K128 D129 K130 D131:D132 K133 D134 K135 K137:K138 D136">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6:H16 G18:H19 G22:H23 G26:H26 G28:H28 G30:H30 G33:H33 G35:H35 G39:H39 G41:H42 G45:H45 G47:H47 G49:H49 G51:H51 G53:H53 G56:H56 G58:H58 G61:H61 G63:H63 G65:H66 G68:H68 G71:H71 G73:H73 G76:H76 G78:H78 G80:H80 G82:H82 G84:H85 G87:H87 G89:H89 G91:H91 G94:H95 G98:H100 G104:H104 G107:H107 G110:H111 G113:H113 G115:H115 G117:H117 G119:H120 G123:H123 G125:H125 G128:H128 G130:H130 G133:H133 G135:H135 G137:H138">
      <formula1>0</formula1>
      <formula2>999999999999999</formula2>
    </dataValidation>
    <dataValidation allowBlank="1" showInputMessage="1" showErrorMessage="1" promptTitle="Addition / Deduction" prompt="Please Choose the correct One" sqref="J16 J18:J19 J22:J23 J26 J28 J30 J33 J35 J39 J41:J42 J45 J47 J49 J51 J53 J56 J58 J61 J63 J65:J66 J68 J71 J73 J76 J78 J80 J82 J84:J85 J87 J89 J91 J94:J95 J98:J100 J104 J107 J110:J111 J113 J115 J117 J119:J120 J123 J125 J128 J130 J133 J135 J137:J138">
      <formula1>0</formula1>
      <formula2>0</formula2>
    </dataValidation>
    <dataValidation type="list" showErrorMessage="1" sqref="I16 I18:I19 I22:I23 I26 I28 I30 I33 I35 I39 I41:I42 I45 I47 I49 I51 I53 I56 I58 I61 I63 I65:I66 I68 I71 I73 I76 I78 I80 I82 I84:I85 I87 I89 I91 I94:I95 I98:I100 I104 I107 I110:I111 I113 I115 I117 I119:I120 I123 I125 I128 I130 I133 I135 I137:I13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6:O16 N18:O19 N22:O23 N26:O26 N28:O28 N30:O30 N33:O33 N35:O35 N39:O39 N41:O42 N45:O45 N47:O47 N49:O49 N51:O51 N53:O53 N56:O56 N58:O58 N61:O61 N63:O63 N65:O66 N68:O68 N71:O71 N73:O73 N76:O76 N78:O78 N80:O80 N82:O82 N84:O85 N87:O87 N89:O89 N91:O91 N94:O95 N98:O100 N104:O104 N107:O107 N110:O111 N113:O113 N115:O115 N117:O117 N119:O120 N123:O123 N125:O125 N128:O128 N130:O130 N133:O133 N135:O135 N137:O13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 R18:R19 R22:R23 R26 R28 R30 R33 R35 R39 R41:R42 R45 R47 R49 R51 R53 R56 R58 R61 R63 R65:R66 R68 R71 R73 R76 R78 R80 R82 R84:R85 R87 R89 R91 R94:R95 R98:R100 R104 R107 R110:R111 R113 R115 R117 R119:R120 R123 R125 R128 R130 R133 R135 R137:R13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 Q18:Q19 Q22:Q23 Q26 Q28 Q30 Q33 Q35 Q39 Q41:Q42 Q45 Q47 Q49 Q51 Q53 Q56 Q58 Q61 Q63 Q65:Q66 Q68 Q71 Q73 Q76 Q78 Q80 Q82 Q84:Q85 Q87 Q89 Q91 Q94:Q95 Q98:Q100 Q104 Q107 Q110:Q111 Q113 Q115 Q117 Q119:Q120 Q123 Q125 Q128 Q130 Q133 Q135 Q137:Q13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 M18:M19 M22:M23 M26 M28 M30 M33 M35 M39 M41:M42 M45 M47 M49 M51 M53 M56 M58 M61 M63 M65:M66 M68 M71 M73 M76 M78 M80 M82 M84:M85 M87 M89 M91 M94:M95 M98:M100 M104 M107 M110:M111 M113 M115 M117 M119:M120 M123 M125 M128 M130 M133 M135 M137:M138">
      <formula1>0</formula1>
      <formula2>999999999999999</formula2>
    </dataValidation>
    <dataValidation type="decimal" allowBlank="1" showInputMessage="1" showErrorMessage="1" promptTitle="Estimated Rate" prompt="Please enter the Rate for this item. " errorTitle="Invalid Entry" error="Only Numeric Values are allowed. " sqref="F16 F18:F19 F22:F23 F26 F28 F30 F33 F35 F39 F41:F42 F45 F47 F49 F51 F53 F56 F58 F61 F63 F65:F66 F68 F71 F73 F76 F78 F80 F82 F84:F85 F87 F89 F91 F94:F95 F98:F100 F104 F107 F110:F111 F113 F115 F117 F119:F120 F123 F125 F128 F130 F133 F135 F137:F138">
      <formula1>0</formula1>
      <formula2>999999999999999</formula2>
    </dataValidation>
    <dataValidation type="list" allowBlank="1" showInputMessage="1" showErrorMessage="1" sqref="L133 L134 L135 L136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formula1>"INR"</formula1>
    </dataValidation>
    <dataValidation type="list" allowBlank="1" showInputMessage="1" showErrorMessage="1" sqref="L109 L110 L111 L112 L113 L114 L115 L116 L117 L118 L119 L120 L121 L122 L123 L124 L125 L126 L127 L128 L129 L130 L131 L132 L138 L137">
      <formula1>"INR"</formula1>
    </dataValidation>
    <dataValidation allowBlank="1" showInputMessage="1" showErrorMessage="1" promptTitle="Itemcode/Make" prompt="Please enter text" sqref="C13:C138">
      <formula1>0</formula1>
      <formula2>0</formula2>
    </dataValidation>
  </dataValidations>
  <printOptions/>
  <pageMargins left="0.45" right="0.2" top="0.25" bottom="0.25" header="0.511805555555556" footer="0.511805555555556"/>
  <pageSetup fitToHeight="0" horizontalDpi="300" verticalDpi="300" orientation="portrait" paperSize="9" scale="47"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74" t="s">
        <v>39</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2024-02-12T10:50:18Z</cp:lastPrinted>
  <dcterms:created xsi:type="dcterms:W3CDTF">2009-01-30T06:42:42Z</dcterms:created>
  <dcterms:modified xsi:type="dcterms:W3CDTF">2024-06-27T09:49:37Z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