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<sst xmlns="http://schemas.openxmlformats.org/spreadsheetml/2006/main" count="212" uniqueCount="89">
  <si>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</si>
  <si>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</si>
  <si>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</si>
  <si>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</si>
  <si>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</si>
  <si>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</si>
  <si>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</si>
  <si>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</si>
  <si>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</si>
  <si>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</si>
  <si>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</si>
  <si>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</si>
  <si>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</si>
  <si>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</si>
  <si>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</si>
  <si>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</si>
  <si>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</si>
  <si>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</si>
  <si>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</si>
  <si>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</si>
  <si>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</si>
  <si>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</si>
  <si>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</si>
  <si>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</si>
  <si>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</si>
  <si>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</si>
  <si>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</si>
  <si>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</si>
  <si>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</si>
  <si>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</si>
  <si>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</si>
  <si>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</si>
  <si>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</si>
  <si>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</si>
  <si>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</si>
  <si>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</si>
  <si>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</si>
  <si>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</si>
  <si>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</si>
  <si>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</si>
  <si>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</si>
  <si>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</si>
  <si>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</si>
  <si>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</si>
  <si>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</si>
  <si>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</si>
  <si>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</si>
  <si>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</si>
  <si>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</si>
  <si>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</si>
  <si>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</si>
  <si>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</si>
  <si>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</si>
  <si>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</si>
  <si>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</si>
  <si>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</si>
  <si>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</si>
  <si>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</si>
  <si>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</si>
  <si>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</si>
  <si>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no.6</t>
  </si>
  <si>
    <t>item no.7</t>
  </si>
  <si>
    <t>item no.9</t>
  </si>
  <si>
    <t>item no.11</t>
  </si>
  <si>
    <t>Component</t>
  </si>
  <si>
    <t>Tender Inviting Authority: DOIP, IIT Kanpur</t>
  </si>
  <si>
    <t>kg</t>
  </si>
  <si>
    <t>For fixed portion</t>
  </si>
  <si>
    <t>item no.4</t>
  </si>
  <si>
    <t>Anodised aluminium (anodised transparent or dyed to required shade according to IS: 1868, Minimum anodic coating of grade AC 15)</t>
  </si>
  <si>
    <t>WOOD AND P. V. C. WORK</t>
  </si>
  <si>
    <t>Providing and fixing aluminium tower bolts, ISI marked, anodised (anodic coating not less than grade AC 10 as per IS : 1868 ) transparent or dyed to required colour or shade, with necessary screws etc. complete :</t>
  </si>
  <si>
    <t>150x10 mm</t>
  </si>
  <si>
    <t>Providing and fixing aluminium handles, ISI marked, anodised (anodic coating not less than grade AC 10 as per IS : 1868) transparent or dyed to required colour or shade, with necessary screws etc. complete :</t>
  </si>
  <si>
    <t>125 mm</t>
  </si>
  <si>
    <t>Providing and fixing steel roller for uPVC sliding door with necessary screws etc. complete.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</si>
  <si>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</si>
  <si>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</si>
  <si>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</si>
  <si>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</si>
  <si>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 xml:space="preserve">MINOR CIVIL MAINTENANCE WORK.
</t>
  </si>
  <si>
    <t xml:space="preserve">Providing and fixing aluminium partion sheet 3.5 mm silver colour both side.
</t>
  </si>
  <si>
    <t>item no.12</t>
  </si>
  <si>
    <t>item no.13</t>
  </si>
  <si>
    <t>item no.14</t>
  </si>
  <si>
    <t>each</t>
  </si>
  <si>
    <t>Sqm</t>
  </si>
  <si>
    <t>Name of Work: Providing and fixing sliding lock gates for washrooms with associated works in Hall 4 at IIT Kanpur</t>
  </si>
  <si>
    <t>NIT No:  Civil/27/06/2024-05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</si>
</sst>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32" borderId="7" applyNumberFormat="0" applyFont="0" applyAlignment="0" applyProtection="0"/>
    <xf numFmtId="0" fontId="6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3"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3"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3"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3" applyNumberFormat="1" applyFont="1" applyFill="1" applyBorder="1" applyAlignment="1">
      <alignment horizontal="center" vertical="top" wrapText="1"/>
      <protection/>
    </xf>
    <xf numFmtId="0" fontId="13" fillId="0" borderId="11" xfId="63"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3" applyNumberFormat="1" applyFont="1" applyFill="1" applyBorder="1" applyAlignment="1">
      <alignment horizontal="left" vertical="top"/>
      <protection/>
    </xf>
    <xf numFmtId="0" fontId="7" fillId="0" borderId="10" xfId="63" applyNumberFormat="1" applyFont="1" applyFill="1" applyBorder="1" applyAlignment="1">
      <alignment horizontal="left" vertical="top"/>
      <protection/>
    </xf>
    <xf numFmtId="0" fontId="7" fillId="0" borderId="14" xfId="63" applyNumberFormat="1" applyFont="1" applyFill="1" applyBorder="1" applyAlignment="1">
      <alignment horizontal="left" vertical="top"/>
      <protection/>
    </xf>
    <xf numFmtId="0" fontId="7" fillId="0" borderId="12" xfId="58" applyNumberFormat="1" applyFont="1" applyFill="1" applyBorder="1" applyAlignment="1">
      <alignment horizontal="center" vertical="top" wrapText="1"/>
      <protection/>
    </xf>
    <xf numFmtId="0" fontId="7" fillId="0" borderId="15" xfId="58" applyNumberFormat="1" applyFont="1" applyFill="1" applyBorder="1" applyAlignment="1">
      <alignment horizontal="center" vertical="top" wrapText="1"/>
      <protection/>
    </xf>
    <xf numFmtId="0" fontId="4" fillId="0" borderId="0" xfId="58" applyNumberFormat="1" applyFont="1" applyFill="1" applyAlignment="1">
      <alignment vertical="top" wrapText="1"/>
      <protection/>
    </xf>
    <xf numFmtId="0" fontId="7" fillId="0" borderId="0" xfId="58" applyNumberFormat="1" applyFont="1" applyFill="1" applyBorder="1" applyAlignment="1">
      <alignment horizontal="center" vertical="top" wrapText="1"/>
      <protection/>
    </xf>
    <xf numFmtId="0" fontId="7" fillId="0" borderId="16" xfId="58" applyNumberFormat="1" applyFont="1" applyFill="1" applyBorder="1" applyAlignment="1">
      <alignment horizontal="center" vertical="top" wrapText="1"/>
      <protection/>
    </xf>
    <xf numFmtId="0" fontId="17" fillId="0" borderId="16" xfId="58" applyNumberFormat="1" applyFont="1" applyFill="1" applyBorder="1" applyAlignment="1">
      <alignment horizontal="center" vertical="top" wrapText="1"/>
      <protection/>
    </xf>
    <xf numFmtId="0" fontId="7" fillId="0" borderId="17" xfId="63" applyNumberFormat="1" applyFont="1" applyFill="1" applyBorder="1" applyAlignment="1">
      <alignment horizontal="left" vertical="top"/>
      <protection/>
    </xf>
    <xf numFmtId="0" fontId="71" fillId="0" borderId="16" xfId="0" applyFont="1" applyFill="1" applyBorder="1" applyAlignment="1">
      <alignment horizontal="center" vertical="center"/>
    </xf>
    <xf numFmtId="0" fontId="5" fillId="0" borderId="0" xfId="58" applyNumberFormat="1" applyFont="1" applyFill="1" applyAlignment="1">
      <alignment vertical="top" wrapText="1"/>
      <protection/>
    </xf>
    <xf numFmtId="0" fontId="7" fillId="0" borderId="11" xfId="58" applyNumberFormat="1" applyFont="1" applyFill="1" applyBorder="1" applyAlignment="1">
      <alignment horizontal="center" vertical="center" wrapText="1"/>
      <protection/>
    </xf>
    <xf numFmtId="0" fontId="7" fillId="0" borderId="16" xfId="58"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72" fillId="0" borderId="16" xfId="0" applyFont="1" applyFill="1" applyBorder="1" applyAlignment="1">
      <alignment horizontal="justify" vertical="top" wrapText="1"/>
    </xf>
    <xf numFmtId="0" fontId="72" fillId="0" borderId="16" xfId="0" applyFont="1" applyFill="1" applyBorder="1" applyAlignment="1">
      <alignment horizontal="center" vertical="center"/>
    </xf>
    <xf numFmtId="0" fontId="72" fillId="0" borderId="16" xfId="0" applyFont="1" applyFill="1" applyBorder="1" applyAlignment="1">
      <alignment horizontal="center" vertical="center" wrapText="1"/>
    </xf>
    <xf numFmtId="2" fontId="19" fillId="0" borderId="16" xfId="57" applyNumberFormat="1" applyFont="1" applyFill="1" applyBorder="1" applyAlignment="1">
      <alignment horizontal="center" vertical="center" wrapText="1"/>
      <protection/>
    </xf>
    <xf numFmtId="2" fontId="20" fillId="0" borderId="16" xfId="58" applyNumberFormat="1" applyFont="1" applyFill="1" applyBorder="1" applyAlignment="1" applyProtection="1">
      <alignment horizontal="center" vertical="center"/>
      <protection locked="0"/>
    </xf>
    <xf numFmtId="2" fontId="19" fillId="0" borderId="16" xfId="63" applyNumberFormat="1" applyFont="1" applyFill="1" applyBorder="1" applyAlignment="1">
      <alignment horizontal="center" vertical="center"/>
      <protection/>
    </xf>
    <xf numFmtId="2" fontId="19" fillId="0" borderId="16" xfId="58" applyNumberFormat="1" applyFont="1" applyFill="1" applyBorder="1" applyAlignment="1">
      <alignment horizontal="center" vertical="center"/>
      <protection/>
    </xf>
    <xf numFmtId="2" fontId="20" fillId="33" borderId="16" xfId="58" applyNumberFormat="1" applyFont="1" applyFill="1" applyBorder="1" applyAlignment="1" applyProtection="1">
      <alignment horizontal="center" vertical="center"/>
      <protection locked="0"/>
    </xf>
    <xf numFmtId="2" fontId="20" fillId="0" borderId="16" xfId="58" applyNumberFormat="1" applyFont="1" applyFill="1" applyBorder="1" applyAlignment="1" applyProtection="1">
      <alignment horizontal="center" vertical="center" wrapText="1"/>
      <protection locked="0"/>
    </xf>
    <xf numFmtId="2" fontId="20" fillId="0" borderId="16" xfId="63" applyNumberFormat="1" applyFont="1" applyFill="1" applyBorder="1" applyAlignment="1">
      <alignment horizontal="center" vertical="center"/>
      <protection/>
    </xf>
    <xf numFmtId="2" fontId="20" fillId="0" borderId="16" xfId="62" applyNumberFormat="1" applyFont="1" applyFill="1" applyBorder="1" applyAlignment="1">
      <alignment horizontal="left" vertical="center"/>
      <protection/>
    </xf>
    <xf numFmtId="0" fontId="19" fillId="0" borderId="16" xfId="63" applyNumberFormat="1" applyFont="1" applyFill="1" applyBorder="1" applyAlignment="1">
      <alignment horizontal="left" vertical="center" wrapText="1"/>
      <protection/>
    </xf>
    <xf numFmtId="0" fontId="21" fillId="0" borderId="18" xfId="63" applyNumberFormat="1" applyFont="1" applyFill="1" applyBorder="1" applyAlignment="1">
      <alignment vertical="top"/>
      <protection/>
    </xf>
    <xf numFmtId="0" fontId="21" fillId="0" borderId="0" xfId="63" applyNumberFormat="1" applyFont="1" applyFill="1" applyBorder="1" applyAlignment="1">
      <alignment vertical="top"/>
      <protection/>
    </xf>
    <xf numFmtId="0" fontId="22" fillId="0" borderId="19" xfId="63" applyNumberFormat="1" applyFont="1" applyFill="1" applyBorder="1" applyAlignment="1">
      <alignment vertical="top"/>
      <protection/>
    </xf>
    <xf numFmtId="0" fontId="21" fillId="0" borderId="19" xfId="63" applyNumberFormat="1" applyFont="1" applyFill="1" applyBorder="1" applyAlignment="1">
      <alignment vertical="top"/>
      <protection/>
    </xf>
    <xf numFmtId="0" fontId="21" fillId="0" borderId="0" xfId="58" applyNumberFormat="1" applyFont="1" applyFill="1" applyAlignment="1">
      <alignment vertical="top"/>
      <protection/>
    </xf>
    <xf numFmtId="2" fontId="22" fillId="0" borderId="20" xfId="63" applyNumberFormat="1" applyFont="1" applyFill="1" applyBorder="1" applyAlignment="1">
      <alignment vertical="top"/>
      <protection/>
    </xf>
    <xf numFmtId="2" fontId="22" fillId="0" borderId="21" xfId="63" applyNumberFormat="1" applyFont="1" applyFill="1" applyBorder="1" applyAlignment="1">
      <alignment vertical="top"/>
      <protection/>
    </xf>
    <xf numFmtId="0" fontId="21" fillId="0" borderId="22" xfId="63" applyNumberFormat="1" applyFont="1" applyFill="1" applyBorder="1" applyAlignment="1">
      <alignment vertical="top" wrapText="1"/>
      <protection/>
    </xf>
    <xf numFmtId="0" fontId="23" fillId="0" borderId="12" xfId="58" applyNumberFormat="1" applyFont="1" applyFill="1" applyBorder="1" applyAlignment="1" applyProtection="1">
      <alignment vertical="top"/>
      <protection/>
    </xf>
    <xf numFmtId="0" fontId="24" fillId="0" borderId="11" xfId="63" applyNumberFormat="1" applyFont="1" applyFill="1" applyBorder="1" applyAlignment="1" applyProtection="1">
      <alignment vertical="center" wrapText="1"/>
      <protection locked="0"/>
    </xf>
    <xf numFmtId="0" fontId="25" fillId="33" borderId="11" xfId="63" applyNumberFormat="1" applyFont="1" applyFill="1" applyBorder="1" applyAlignment="1" applyProtection="1">
      <alignment vertical="center" wrapText="1"/>
      <protection locked="0"/>
    </xf>
    <xf numFmtId="10" fontId="26" fillId="33" borderId="11" xfId="71" applyNumberFormat="1" applyFont="1" applyFill="1" applyBorder="1" applyAlignment="1" applyProtection="1">
      <alignment horizontal="center" vertical="center"/>
      <protection locked="0"/>
    </xf>
    <xf numFmtId="0" fontId="23" fillId="0" borderId="11" xfId="63" applyNumberFormat="1" applyFont="1" applyFill="1" applyBorder="1" applyAlignment="1">
      <alignment vertical="top"/>
      <protection/>
    </xf>
    <xf numFmtId="0" fontId="21" fillId="0" borderId="11" xfId="58" applyNumberFormat="1" applyFont="1" applyFill="1" applyBorder="1" applyAlignment="1" applyProtection="1">
      <alignment vertical="top"/>
      <protection/>
    </xf>
    <xf numFmtId="0" fontId="27" fillId="0" borderId="11" xfId="63" applyNumberFormat="1" applyFont="1" applyFill="1" applyBorder="1" applyAlignment="1" applyProtection="1">
      <alignment vertical="center" wrapText="1"/>
      <protection locked="0"/>
    </xf>
    <xf numFmtId="0" fontId="27" fillId="0" borderId="11" xfId="71" applyNumberFormat="1" applyFont="1" applyFill="1" applyBorder="1" applyAlignment="1" applyProtection="1">
      <alignment vertical="center" wrapText="1"/>
      <protection locked="0"/>
    </xf>
    <xf numFmtId="0" fontId="24" fillId="0" borderId="11" xfId="63" applyNumberFormat="1" applyFont="1" applyFill="1" applyBorder="1" applyAlignment="1" applyProtection="1">
      <alignment vertical="center" wrapText="1"/>
      <protection/>
    </xf>
    <xf numFmtId="0" fontId="21" fillId="0" borderId="0" xfId="58" applyNumberFormat="1" applyFont="1" applyFill="1" applyAlignment="1" applyProtection="1">
      <alignment vertical="top"/>
      <protection/>
    </xf>
    <xf numFmtId="2" fontId="28" fillId="0" borderId="13" xfId="63" applyNumberFormat="1" applyFont="1" applyFill="1" applyBorder="1" applyAlignment="1">
      <alignment vertical="top"/>
      <protection/>
    </xf>
    <xf numFmtId="2" fontId="22" fillId="0" borderId="23" xfId="63" applyNumberFormat="1" applyFont="1" applyFill="1" applyBorder="1" applyAlignment="1">
      <alignment horizontal="right" vertical="top"/>
      <protection/>
    </xf>
    <xf numFmtId="0" fontId="21" fillId="0" borderId="13" xfId="63" applyNumberFormat="1" applyFont="1" applyFill="1" applyBorder="1" applyAlignment="1">
      <alignment vertical="top" wrapText="1"/>
      <protection/>
    </xf>
    <xf numFmtId="0" fontId="0" fillId="0" borderId="0" xfId="58" applyNumberFormat="1" applyFont="1" applyFill="1">
      <alignment/>
      <protection/>
    </xf>
    <xf numFmtId="0" fontId="7" fillId="0" borderId="24" xfId="58" applyNumberFormat="1" applyFont="1" applyFill="1" applyBorder="1" applyAlignment="1" applyProtection="1">
      <alignment horizontal="center" vertical="top"/>
      <protection/>
    </xf>
    <xf numFmtId="0" fontId="7" fillId="0" borderId="25" xfId="58" applyNumberFormat="1" applyFont="1" applyFill="1" applyBorder="1" applyAlignment="1" applyProtection="1">
      <alignment horizontal="center" vertical="top"/>
      <protection/>
    </xf>
    <xf numFmtId="0" fontId="7" fillId="0" borderId="26" xfId="58" applyNumberFormat="1" applyFont="1" applyFill="1" applyBorder="1" applyAlignment="1" applyProtection="1">
      <alignment horizontal="center" vertical="top"/>
      <protection/>
    </xf>
    <xf numFmtId="0" fontId="7" fillId="34" borderId="13" xfId="63" applyNumberFormat="1" applyFont="1" applyFill="1" applyBorder="1" applyAlignment="1" applyProtection="1">
      <alignment horizontal="left" vertical="top"/>
      <protection locked="0"/>
    </xf>
    <xf numFmtId="0" fontId="22" fillId="0" borderId="13" xfId="63"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9" xfId="58" applyNumberFormat="1" applyFont="1" applyFill="1" applyBorder="1" applyAlignment="1" applyProtection="1">
      <alignment horizontal="center" wrapText="1"/>
      <protection locked="0"/>
    </xf>
    <xf numFmtId="0" fontId="16" fillId="0" borderId="0" xfId="0" applyFont="1" applyBorder="1" applyAlignment="1">
      <alignment horizontal="center" vertical="center"/>
    </xf>
    <xf numFmtId="0" fontId="0" fillId="0" borderId="0" xfId="0"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4" xfId="63"/>
    <cellStyle name="Normal 5" xfId="64"/>
    <cellStyle name="Note" xfId="65"/>
    <cellStyle name="Output" xfId="66"/>
    <cellStyle name="Percent" xfId="67"/>
    <cellStyle name="Percent 2" xfId="68"/>
    <cellStyle name="Percent 2 2" xfId="69"/>
    <cellStyle name="Percent 3" xfId="70"/>
    <cellStyle name="Percent 3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1"/>
  <sheetViews>
    <sheetView showGridLines="0" zoomScale="75" zoomScaleNormal="75" zoomScalePageLayoutView="0" workbookViewId="0" topLeftCell="A1">
      <selection activeCell="B21" sqref="B21"/>
    </sheetView>
  </sheetViews>
  <sheetFormatPr defaultColWidth="9.140625" defaultRowHeight="15"/>
  <cols>
    <col min="1" max="1" width="9.57421875" style="1" customWidth="1"/>
    <col min="2" max="2" width="84.71093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48" width="0" style="1" hidden="1" customWidth="1"/>
    <col min="49" max="51" width="9.140625" style="1" hidden="1" customWidth="1"/>
    <col min="52" max="52" width="0.13671875" style="1" customWidth="1"/>
    <col min="53" max="53" width="17.57421875" style="1" customWidth="1"/>
    <col min="54" max="54" width="17.7109375" style="1" hidden="1" customWidth="1"/>
    <col min="55" max="55" width="36.7109375" style="1" customWidth="1"/>
    <col min="56" max="56" width="17.8515625" style="1" customWidth="1"/>
    <col min="57"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87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88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64</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64</v>
      </c>
      <c r="IE13" s="18"/>
      <c r="IF13" s="18"/>
      <c r="IG13" s="18"/>
      <c r="IH13" s="18"/>
      <c r="II13" s="18"/>
    </row>
    <row r="14" spans="1:243" s="21" customFormat="1" ht="15.75">
      <c r="A14" s="37">
        <v>1.01</v>
      </c>
      <c r="B14" s="38" t="s">
        <v>70</v>
      </c>
      <c r="C14" s="33"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70</v>
      </c>
      <c r="IC14" s="21" t="s">
        <v>53</v>
      </c>
      <c r="IE14" s="22"/>
      <c r="IF14" s="22" t="s">
        <v>34</v>
      </c>
      <c r="IG14" s="22" t="s">
        <v>35</v>
      </c>
      <c r="IH14" s="22">
        <v>10</v>
      </c>
      <c r="II14" s="22" t="s">
        <v>36</v>
      </c>
    </row>
    <row r="15" spans="1:243" s="21" customFormat="1" ht="47.25">
      <c r="A15" s="36">
        <v>1.02</v>
      </c>
      <c r="B15" s="38" t="s">
        <v>71</v>
      </c>
      <c r="C15" s="33" t="s">
        <v>54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1">
        <v>1.02</v>
      </c>
      <c r="IB15" s="21" t="s">
        <v>71</v>
      </c>
      <c r="IC15" s="21" t="s">
        <v>54</v>
      </c>
      <c r="IE15" s="22"/>
      <c r="IF15" s="22" t="s">
        <v>40</v>
      </c>
      <c r="IG15" s="22" t="s">
        <v>35</v>
      </c>
      <c r="IH15" s="22">
        <v>123.223</v>
      </c>
      <c r="II15" s="22" t="s">
        <v>37</v>
      </c>
    </row>
    <row r="16" spans="1:243" s="21" customFormat="1" ht="15.75" customHeight="1">
      <c r="A16" s="37">
        <v>1.03</v>
      </c>
      <c r="B16" s="38" t="s">
        <v>72</v>
      </c>
      <c r="C16" s="39" t="s">
        <v>55</v>
      </c>
      <c r="D16" s="39">
        <v>54</v>
      </c>
      <c r="E16" s="40" t="s">
        <v>85</v>
      </c>
      <c r="F16" s="41">
        <v>75.55</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4080</v>
      </c>
      <c r="BB16" s="48">
        <f>BA16+SUM(N16:AZ16)</f>
        <v>4080</v>
      </c>
      <c r="BC16" s="49" t="str">
        <f>SpellNumber(L16,BB16)</f>
        <v>INR  Four Thousand  &amp;Eighty  Only</v>
      </c>
      <c r="IA16" s="21">
        <v>1.03</v>
      </c>
      <c r="IB16" s="21" t="s">
        <v>72</v>
      </c>
      <c r="IC16" s="21" t="s">
        <v>55</v>
      </c>
      <c r="ID16" s="21">
        <v>54</v>
      </c>
      <c r="IE16" s="22" t="s">
        <v>85</v>
      </c>
      <c r="IF16" s="22" t="s">
        <v>41</v>
      </c>
      <c r="IG16" s="22" t="s">
        <v>42</v>
      </c>
      <c r="IH16" s="22">
        <v>213</v>
      </c>
      <c r="II16" s="22" t="s">
        <v>37</v>
      </c>
    </row>
    <row r="17" spans="1:243" s="21" customFormat="1" ht="62.25" customHeight="1">
      <c r="A17" s="37">
        <v>1.05</v>
      </c>
      <c r="B17" s="38" t="s">
        <v>73</v>
      </c>
      <c r="C17" s="33" t="s">
        <v>68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1">
        <v>1.05</v>
      </c>
      <c r="IB17" s="28" t="s">
        <v>73</v>
      </c>
      <c r="IC17" s="21" t="s">
        <v>68</v>
      </c>
      <c r="IE17" s="22"/>
      <c r="IF17" s="22"/>
      <c r="IG17" s="22"/>
      <c r="IH17" s="22"/>
      <c r="II17" s="22"/>
    </row>
    <row r="18" spans="1:243" s="21" customFormat="1" ht="28.5" customHeight="1">
      <c r="A18" s="36">
        <v>1.06</v>
      </c>
      <c r="B18" s="38" t="s">
        <v>74</v>
      </c>
      <c r="C18" s="33" t="s">
        <v>56</v>
      </c>
      <c r="D18" s="39">
        <v>72</v>
      </c>
      <c r="E18" s="40" t="s">
        <v>85</v>
      </c>
      <c r="F18" s="41">
        <v>60.05</v>
      </c>
      <c r="G18" s="42"/>
      <c r="H18" s="42"/>
      <c r="I18" s="43" t="s">
        <v>38</v>
      </c>
      <c r="J18" s="44">
        <f aca="true" t="shared" si="0" ref="J18:J28">IF(I18="Less(-)",-1,1)</f>
        <v>1</v>
      </c>
      <c r="K18" s="42" t="s">
        <v>39</v>
      </c>
      <c r="L18" s="42" t="s">
        <v>4</v>
      </c>
      <c r="M18" s="45"/>
      <c r="N18" s="42"/>
      <c r="O18" s="42"/>
      <c r="P18" s="46"/>
      <c r="Q18" s="42"/>
      <c r="R18" s="42"/>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aca="true" t="shared" si="1" ref="BA18:BA28">ROUND(total_amount_ba($B$2,$D$2,D18,F18,J18,K18,M18),0)</f>
        <v>4324</v>
      </c>
      <c r="BB18" s="48">
        <f aca="true" t="shared" si="2" ref="BB18:BB28">BA18+SUM(N18:AZ18)</f>
        <v>4324</v>
      </c>
      <c r="BC18" s="49" t="str">
        <f aca="true" t="shared" si="3" ref="BC18:BC28">SpellNumber(L18,BB18)</f>
        <v>INR  Four Thousand Three Hundred &amp; Twenty Four  Only</v>
      </c>
      <c r="IA18" s="21">
        <v>1.06</v>
      </c>
      <c r="IB18" s="28" t="s">
        <v>74</v>
      </c>
      <c r="IC18" s="21" t="s">
        <v>56</v>
      </c>
      <c r="ID18" s="21">
        <v>72</v>
      </c>
      <c r="IE18" s="22" t="s">
        <v>85</v>
      </c>
      <c r="IF18" s="22"/>
      <c r="IG18" s="22"/>
      <c r="IH18" s="22"/>
      <c r="II18" s="22"/>
    </row>
    <row r="19" spans="1:243" s="21" customFormat="1" ht="31.5">
      <c r="A19" s="37">
        <v>1.07</v>
      </c>
      <c r="B19" s="38" t="s">
        <v>75</v>
      </c>
      <c r="C19" s="33" t="s">
        <v>60</v>
      </c>
      <c r="D19" s="39">
        <v>72</v>
      </c>
      <c r="E19" s="40" t="s">
        <v>85</v>
      </c>
      <c r="F19" s="41">
        <v>155.1</v>
      </c>
      <c r="G19" s="42"/>
      <c r="H19" s="42"/>
      <c r="I19" s="43" t="s">
        <v>38</v>
      </c>
      <c r="J19" s="44">
        <f t="shared" si="0"/>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11167</v>
      </c>
      <c r="BB19" s="48">
        <f t="shared" si="2"/>
        <v>11167</v>
      </c>
      <c r="BC19" s="49" t="str">
        <f t="shared" si="3"/>
        <v>INR  Eleven Thousand One Hundred &amp; Sixty Seven  Only</v>
      </c>
      <c r="IA19" s="21">
        <v>1.07</v>
      </c>
      <c r="IB19" s="21" t="s">
        <v>75</v>
      </c>
      <c r="IC19" s="21" t="s">
        <v>60</v>
      </c>
      <c r="ID19" s="21">
        <v>72</v>
      </c>
      <c r="IE19" s="22" t="s">
        <v>85</v>
      </c>
      <c r="IF19" s="22" t="s">
        <v>34</v>
      </c>
      <c r="IG19" s="22" t="s">
        <v>43</v>
      </c>
      <c r="IH19" s="22">
        <v>10</v>
      </c>
      <c r="II19" s="22" t="s">
        <v>37</v>
      </c>
    </row>
    <row r="20" spans="1:243" s="21" customFormat="1" ht="15.75">
      <c r="A20" s="36">
        <v>1.08</v>
      </c>
      <c r="B20" s="38" t="s">
        <v>76</v>
      </c>
      <c r="C20" s="39" t="s">
        <v>61</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1">
        <v>1.08</v>
      </c>
      <c r="IB20" s="21" t="s">
        <v>76</v>
      </c>
      <c r="IC20" s="21" t="s">
        <v>61</v>
      </c>
      <c r="IE20" s="22"/>
      <c r="IF20" s="22"/>
      <c r="IG20" s="22"/>
      <c r="IH20" s="22"/>
      <c r="II20" s="22"/>
    </row>
    <row r="21" spans="1:243" s="21" customFormat="1" ht="221.25" customHeight="1">
      <c r="A21" s="37">
        <v>1.09</v>
      </c>
      <c r="B21" s="38" t="s">
        <v>77</v>
      </c>
      <c r="C21" s="33" t="s">
        <v>57</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1">
        <v>1.09</v>
      </c>
      <c r="IB21" s="21" t="s">
        <v>77</v>
      </c>
      <c r="IC21" s="21" t="s">
        <v>57</v>
      </c>
      <c r="IE21" s="22"/>
      <c r="IF21" s="22" t="s">
        <v>40</v>
      </c>
      <c r="IG21" s="22" t="s">
        <v>35</v>
      </c>
      <c r="IH21" s="22">
        <v>123.223</v>
      </c>
      <c r="II21" s="22" t="s">
        <v>37</v>
      </c>
    </row>
    <row r="22" spans="1:243" s="21" customFormat="1" ht="15.75">
      <c r="A22" s="36">
        <v>1.1</v>
      </c>
      <c r="B22" s="38" t="s">
        <v>67</v>
      </c>
      <c r="C22" s="33" t="s">
        <v>62</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1">
        <v>1.1</v>
      </c>
      <c r="IB22" s="21" t="s">
        <v>67</v>
      </c>
      <c r="IC22" s="21" t="s">
        <v>62</v>
      </c>
      <c r="IE22" s="22"/>
      <c r="IF22" s="22" t="s">
        <v>44</v>
      </c>
      <c r="IG22" s="22" t="s">
        <v>45</v>
      </c>
      <c r="IH22" s="22">
        <v>10</v>
      </c>
      <c r="II22" s="22" t="s">
        <v>37</v>
      </c>
    </row>
    <row r="23" spans="1:243" s="21" customFormat="1" ht="31.5">
      <c r="A23" s="37">
        <v>1.11</v>
      </c>
      <c r="B23" s="38" t="s">
        <v>69</v>
      </c>
      <c r="C23" s="33" t="s">
        <v>58</v>
      </c>
      <c r="D23" s="39">
        <v>136</v>
      </c>
      <c r="E23" s="40" t="s">
        <v>66</v>
      </c>
      <c r="F23" s="41">
        <v>433.95</v>
      </c>
      <c r="G23" s="42"/>
      <c r="H23" s="42"/>
      <c r="I23" s="43" t="s">
        <v>38</v>
      </c>
      <c r="J23" s="44">
        <f t="shared" si="0"/>
        <v>1</v>
      </c>
      <c r="K23" s="42" t="s">
        <v>39</v>
      </c>
      <c r="L23" s="42" t="s">
        <v>4</v>
      </c>
      <c r="M23" s="45"/>
      <c r="N23" s="42"/>
      <c r="O23" s="42"/>
      <c r="P23" s="46"/>
      <c r="Q23" s="42"/>
      <c r="R23" s="42"/>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59017</v>
      </c>
      <c r="BB23" s="48">
        <f t="shared" si="2"/>
        <v>59017</v>
      </c>
      <c r="BC23" s="49" t="str">
        <f t="shared" si="3"/>
        <v>INR  Fifty Nine Thousand  &amp;Seventeen  Only</v>
      </c>
      <c r="IA23" s="21">
        <v>1.11</v>
      </c>
      <c r="IB23" s="21" t="s">
        <v>69</v>
      </c>
      <c r="IC23" s="21" t="s">
        <v>58</v>
      </c>
      <c r="ID23" s="21">
        <v>136</v>
      </c>
      <c r="IE23" s="22" t="s">
        <v>66</v>
      </c>
      <c r="IF23" s="22" t="s">
        <v>41</v>
      </c>
      <c r="IG23" s="22" t="s">
        <v>42</v>
      </c>
      <c r="IH23" s="22">
        <v>213</v>
      </c>
      <c r="II23" s="22" t="s">
        <v>37</v>
      </c>
    </row>
    <row r="24" spans="1:243" s="21" customFormat="1" ht="63">
      <c r="A24" s="36">
        <v>1.12</v>
      </c>
      <c r="B24" s="38" t="s">
        <v>78</v>
      </c>
      <c r="C24" s="33" t="s">
        <v>63</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1">
        <v>1.12</v>
      </c>
      <c r="IB24" s="21" t="s">
        <v>78</v>
      </c>
      <c r="IC24" s="21" t="s">
        <v>63</v>
      </c>
      <c r="IE24" s="22"/>
      <c r="IF24" s="22"/>
      <c r="IG24" s="22"/>
      <c r="IH24" s="22"/>
      <c r="II24" s="22"/>
    </row>
    <row r="25" spans="1:243" s="21" customFormat="1" ht="47.25">
      <c r="A25" s="37">
        <v>1.13</v>
      </c>
      <c r="B25" s="38" t="s">
        <v>69</v>
      </c>
      <c r="C25" s="33" t="s">
        <v>82</v>
      </c>
      <c r="D25" s="39">
        <v>372</v>
      </c>
      <c r="E25" s="40" t="s">
        <v>66</v>
      </c>
      <c r="F25" s="41">
        <v>531.8</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197830</v>
      </c>
      <c r="BB25" s="48">
        <f t="shared" si="2"/>
        <v>197830</v>
      </c>
      <c r="BC25" s="49" t="str">
        <f t="shared" si="3"/>
        <v>INR  One Lakh Ninety Seven Thousand Eight Hundred &amp; Thirty  Only</v>
      </c>
      <c r="IA25" s="21">
        <v>1.13</v>
      </c>
      <c r="IB25" s="21" t="s">
        <v>69</v>
      </c>
      <c r="IC25" s="21" t="s">
        <v>82</v>
      </c>
      <c r="ID25" s="21">
        <v>372</v>
      </c>
      <c r="IE25" s="22" t="s">
        <v>66</v>
      </c>
      <c r="IF25" s="22"/>
      <c r="IG25" s="22"/>
      <c r="IH25" s="22"/>
      <c r="II25" s="22"/>
    </row>
    <row r="26" spans="1:243" s="21" customFormat="1" ht="174.75" customHeight="1">
      <c r="A26" s="36">
        <v>1.14</v>
      </c>
      <c r="B26" s="38" t="s">
        <v>79</v>
      </c>
      <c r="C26" s="33" t="s">
        <v>83</v>
      </c>
      <c r="D26" s="39">
        <v>68</v>
      </c>
      <c r="E26" s="40" t="s">
        <v>66</v>
      </c>
      <c r="F26" s="41">
        <v>560.85</v>
      </c>
      <c r="G26" s="42"/>
      <c r="H26" s="42"/>
      <c r="I26" s="43" t="s">
        <v>38</v>
      </c>
      <c r="J26" s="44">
        <f t="shared" si="0"/>
        <v>1</v>
      </c>
      <c r="K26" s="42" t="s">
        <v>39</v>
      </c>
      <c r="L26" s="42" t="s">
        <v>4</v>
      </c>
      <c r="M26" s="45"/>
      <c r="N26" s="42"/>
      <c r="O26" s="42"/>
      <c r="P26" s="46"/>
      <c r="Q26" s="42"/>
      <c r="R26" s="42"/>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1"/>
        <v>38138</v>
      </c>
      <c r="BB26" s="48">
        <f t="shared" si="2"/>
        <v>38138</v>
      </c>
      <c r="BC26" s="49" t="str">
        <f t="shared" si="3"/>
        <v>INR  Thirty Eight Thousand One Hundred &amp; Thirty Eight  Only</v>
      </c>
      <c r="IA26" s="21">
        <v>1.14</v>
      </c>
      <c r="IB26" s="21" t="s">
        <v>79</v>
      </c>
      <c r="IC26" s="21" t="s">
        <v>83</v>
      </c>
      <c r="ID26" s="21">
        <v>68</v>
      </c>
      <c r="IE26" s="22" t="s">
        <v>66</v>
      </c>
      <c r="IF26" s="22"/>
      <c r="IG26" s="22"/>
      <c r="IH26" s="22"/>
      <c r="II26" s="22"/>
    </row>
    <row r="27" spans="1:243" s="21" customFormat="1" ht="19.5" customHeight="1">
      <c r="A27" s="37">
        <v>1.15</v>
      </c>
      <c r="B27" s="38" t="s">
        <v>80</v>
      </c>
      <c r="C27" s="33" t="s">
        <v>84</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1">
        <v>1.15</v>
      </c>
      <c r="IB27" s="28" t="s">
        <v>80</v>
      </c>
      <c r="IC27" s="21" t="s">
        <v>84</v>
      </c>
      <c r="IE27" s="22"/>
      <c r="IF27" s="22"/>
      <c r="IG27" s="22"/>
      <c r="IH27" s="22"/>
      <c r="II27" s="22"/>
    </row>
    <row r="28" spans="1:243" s="21" customFormat="1" ht="34.5" customHeight="1">
      <c r="A28" s="36">
        <v>1.16</v>
      </c>
      <c r="B28" s="38" t="s">
        <v>81</v>
      </c>
      <c r="C28" s="39" t="s">
        <v>63</v>
      </c>
      <c r="D28" s="39">
        <v>26</v>
      </c>
      <c r="E28" s="40" t="s">
        <v>86</v>
      </c>
      <c r="F28" s="41">
        <v>704</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18304</v>
      </c>
      <c r="BB28" s="48">
        <f t="shared" si="2"/>
        <v>18304</v>
      </c>
      <c r="BC28" s="49" t="str">
        <f t="shared" si="3"/>
        <v>INR  Eighteen Thousand Three Hundred &amp; Four  Only</v>
      </c>
      <c r="IA28" s="21">
        <v>1.16</v>
      </c>
      <c r="IB28" s="28" t="s">
        <v>81</v>
      </c>
      <c r="IC28" s="21" t="s">
        <v>63</v>
      </c>
      <c r="ID28" s="21">
        <v>26</v>
      </c>
      <c r="IE28" s="34" t="s">
        <v>86</v>
      </c>
      <c r="IF28" s="22"/>
      <c r="IG28" s="22"/>
      <c r="IH28" s="22"/>
      <c r="II28" s="22"/>
    </row>
    <row r="29" spans="1:56" ht="30">
      <c r="A29" s="23" t="s">
        <v>46</v>
      </c>
      <c r="B29" s="32"/>
      <c r="C29" s="50"/>
      <c r="D29" s="51"/>
      <c r="E29" s="51"/>
      <c r="F29" s="51"/>
      <c r="G29" s="51"/>
      <c r="H29" s="52"/>
      <c r="I29" s="52"/>
      <c r="J29" s="52"/>
      <c r="K29" s="52"/>
      <c r="L29" s="53"/>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5">
        <f>SUM(BA14:BA28)</f>
        <v>332860</v>
      </c>
      <c r="BB29" s="56">
        <f>SUM(BB14:BB28)</f>
        <v>332860</v>
      </c>
      <c r="BC29" s="57" t="str">
        <f>SpellNumber(L29,BB29)</f>
        <v>  Three Lakh Thirty Two Thousand Eight Hundred &amp; Sixty  Only</v>
      </c>
      <c r="BD29" s="71"/>
    </row>
    <row r="30" spans="1:55" ht="36.75" customHeight="1">
      <c r="A30" s="24" t="s">
        <v>47</v>
      </c>
      <c r="B30" s="25"/>
      <c r="C30" s="58"/>
      <c r="D30" s="59"/>
      <c r="E30" s="60" t="s">
        <v>52</v>
      </c>
      <c r="F30" s="61"/>
      <c r="G30" s="62"/>
      <c r="H30" s="63"/>
      <c r="I30" s="63"/>
      <c r="J30" s="63"/>
      <c r="K30" s="64"/>
      <c r="L30" s="65"/>
      <c r="M30" s="66"/>
      <c r="N30" s="67"/>
      <c r="O30" s="54"/>
      <c r="P30" s="54"/>
      <c r="Q30" s="54"/>
      <c r="R30" s="54"/>
      <c r="S30" s="54"/>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8">
        <f>IF(ISBLANK(F30),0,IF(E30="Excess (+)",ROUND(BA29+(BA29*F30),0),IF(E30="Less (-)",ROUND(BA29+(BA29*F30*(-1)),0),IF(E30="At Par",BA29,0))))</f>
        <v>0</v>
      </c>
      <c r="BB30" s="69">
        <f>ROUND(BA30,0)</f>
        <v>0</v>
      </c>
      <c r="BC30" s="70" t="str">
        <f>SpellNumber($E$2,BB30)</f>
        <v>INR Zero Only</v>
      </c>
    </row>
    <row r="31" spans="1:55" ht="33.75" customHeight="1">
      <c r="A31" s="23" t="s">
        <v>48</v>
      </c>
      <c r="B31" s="23"/>
      <c r="C31" s="76" t="str">
        <f>SpellNumber($E$2,BB30)</f>
        <v>INR Zero Only</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sheetData>
  <sheetProtection password="D850" sheet="1"/>
  <autoFilter ref="A11:BC31"/>
  <mergeCells count="17">
    <mergeCell ref="B8:BC8"/>
    <mergeCell ref="C31:BC31"/>
    <mergeCell ref="A9:BC9"/>
    <mergeCell ref="D13:BC13"/>
    <mergeCell ref="A1:L1"/>
    <mergeCell ref="A4:BC4"/>
    <mergeCell ref="A5:BC5"/>
    <mergeCell ref="A6:BC6"/>
    <mergeCell ref="A7:BC7"/>
    <mergeCell ref="D20:BC20"/>
    <mergeCell ref="D22:BC22"/>
    <mergeCell ref="D24:BC24"/>
    <mergeCell ref="D27:BC27"/>
    <mergeCell ref="D14:BC14"/>
    <mergeCell ref="D15:BC15"/>
    <mergeCell ref="D17:BC17"/>
    <mergeCell ref="D21:BC21"/>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D13:D15 K16 D17 D20:D22 K18:K19 K23 D24 K25:K26 K28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 A21 A23 A25 A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8:H19 G23:H23 G25:H26 G28:H28">
      <formula1>0</formula1>
      <formula2>999999999999999</formula2>
    </dataValidation>
    <dataValidation allowBlank="1" showInputMessage="1" showErrorMessage="1" promptTitle="Addition / Deduction" prompt="Please Choose the correct One" sqref="J16 J18:J19 J23 J25:J26 J28">
      <formula1>0</formula1>
      <formula2>0</formula2>
    </dataValidation>
    <dataValidation type="list" showErrorMessage="1" sqref="I16 I18:I19 I23 I25: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9 N23:O23 N25: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R19 R23 R25: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Q19 Q23 Q25: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M19 M23 M25:M26 M2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F19 F23 F25:F26 F28">
      <formula1>0</formula1>
      <formula2>999999999999999</formula2>
    </dataValidation>
    <dataValidation allowBlank="1" showInputMessage="1" showErrorMessage="1" promptTitle="Itemcode/Make" prompt="Please enter text" sqref="C14:C28">
      <formula1>0</formula1>
      <formula2>0</formula2>
    </dataValidation>
    <dataValidation type="list" allowBlank="1" showInputMessage="1" showErrorMessage="1" sqref="L14 L15 L16 L17 L18 L19 L20 L21 L22 L23 L24 L25 L26 L13 L28 L27">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2024-06-10T05:37:58Z</cp:lastPrinted>
  <dcterms:created xsi:type="dcterms:W3CDTF">2009-01-30T06:42:42Z</dcterms:created>
  <dcterms:modified xsi:type="dcterms:W3CDTF">2024-06-27T10:43:26Z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